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1224" yWindow="384" windowWidth="19320" windowHeight="8892" tabRatio="389"/>
  </bookViews>
  <sheets>
    <sheet name="硅片" sheetId="22" r:id="rId1"/>
    <sheet name="简明数据库" sheetId="20" r:id="rId2"/>
    <sheet name="综合数据库" sheetId="18" r:id="rId3"/>
    <sheet name="数据库" sheetId="12" r:id="rId4"/>
    <sheet name="提示与帮助" sheetId="28" r:id="rId5"/>
    <sheet name="List" sheetId="23" state="hidden" r:id="rId6"/>
  </sheets>
  <definedNames>
    <definedName name="dbRowW">硅片!$A$1</definedName>
    <definedName name="Language">数据库!$A$2</definedName>
    <definedName name="ListIngot">OFFSET(List!#REF!,0,0,COUNTA(List!#REF!),1)</definedName>
    <definedName name="ListWafer">OFFSET(List!$E$2,0,0,COUNTA(List!$E:$E),1)</definedName>
  </definedNames>
  <calcPr calcId="145621" iterate="1" iterateCount="3"/>
  <fileRecoveryPr autoRecover="0"/>
</workbook>
</file>

<file path=xl/calcChain.xml><?xml version="1.0" encoding="utf-8"?>
<calcChain xmlns="http://schemas.openxmlformats.org/spreadsheetml/2006/main">
  <c r="X1" i="18" l="1"/>
  <c r="N1" i="18" l="1"/>
  <c r="D1" i="18"/>
  <c r="B63" i="28" l="1"/>
  <c r="A1" i="23" l="1"/>
  <c r="B2" i="23" s="1"/>
  <c r="A2" i="23" l="1"/>
  <c r="C2" i="23"/>
  <c r="D2" i="23" l="1"/>
  <c r="BZ1" i="12"/>
  <c r="FG1" i="12" l="1"/>
  <c r="BQ1" i="18"/>
  <c r="EG1" i="12" l="1"/>
  <c r="BO1" i="12"/>
  <c r="EF1" i="12"/>
  <c r="D44" i="22"/>
  <c r="BN1" i="12"/>
  <c r="D43" i="22"/>
  <c r="D42" i="22"/>
  <c r="E2" i="23" l="1"/>
  <c r="D1" i="22" s="1"/>
  <c r="E1" i="22" s="1"/>
  <c r="A1" i="22" s="1"/>
  <c r="D25" i="22" s="1"/>
  <c r="N44" i="22" l="1"/>
  <c r="G6" i="22"/>
  <c r="E57" i="22"/>
  <c r="L57" i="22"/>
  <c r="N57" i="22"/>
  <c r="H57" i="22"/>
  <c r="G57" i="22"/>
  <c r="M57" i="22"/>
  <c r="I57" i="22"/>
  <c r="G56" i="22"/>
  <c r="J56" i="22"/>
  <c r="F57" i="22"/>
  <c r="F56" i="22"/>
  <c r="K57" i="22"/>
  <c r="H56" i="22"/>
  <c r="E56" i="22"/>
  <c r="K56" i="22"/>
  <c r="N56" i="22"/>
  <c r="J57" i="22"/>
  <c r="M56" i="22"/>
  <c r="L56" i="22"/>
  <c r="I56" i="22"/>
  <c r="J38" i="22" l="1"/>
  <c r="J44" i="22" s="1"/>
  <c r="K38" i="22"/>
  <c r="K44" i="22" s="1"/>
  <c r="E37" i="22"/>
  <c r="E42" i="22" s="1"/>
  <c r="F37" i="22"/>
  <c r="F42" i="22" s="1"/>
  <c r="G37" i="22"/>
  <c r="G42" i="22" s="1"/>
  <c r="H37" i="22"/>
  <c r="H42" i="22" s="1"/>
  <c r="I37" i="22"/>
  <c r="I42" i="22" s="1"/>
  <c r="J37" i="22"/>
  <c r="J42" i="22" s="1"/>
  <c r="K37" i="22"/>
  <c r="K42" i="22" s="1"/>
  <c r="E38" i="22"/>
  <c r="E44" i="22" s="1"/>
  <c r="F38" i="22"/>
  <c r="F44" i="22" s="1"/>
  <c r="G38" i="22"/>
  <c r="G44" i="22" s="1"/>
  <c r="H38" i="22"/>
  <c r="H44" i="22" s="1"/>
  <c r="I38" i="22"/>
  <c r="I44" i="22" s="1"/>
  <c r="M38" i="22"/>
  <c r="N38" i="22"/>
  <c r="M37" i="22"/>
  <c r="N37" i="22"/>
  <c r="L37" i="22"/>
  <c r="L42" i="22" s="1"/>
  <c r="L38" i="22"/>
  <c r="D32" i="22"/>
  <c r="D26" i="22"/>
  <c r="D27" i="22"/>
  <c r="D28" i="22"/>
  <c r="D29" i="22"/>
  <c r="D33" i="22"/>
  <c r="D34" i="22"/>
  <c r="L44" i="22" l="1"/>
  <c r="M19" i="22" l="1"/>
  <c r="M20" i="22"/>
  <c r="M21" i="22"/>
  <c r="M22" i="22"/>
  <c r="D20" i="22"/>
  <c r="F20" i="22"/>
  <c r="I20" i="22"/>
  <c r="L20" i="22"/>
  <c r="D21" i="22"/>
  <c r="F21" i="22"/>
  <c r="I21" i="22"/>
  <c r="L21" i="22"/>
  <c r="D22" i="22"/>
  <c r="F22" i="22"/>
  <c r="I22" i="22"/>
  <c r="L22" i="22"/>
  <c r="M10" i="22" l="1"/>
  <c r="D19" i="22"/>
  <c r="F19" i="22"/>
  <c r="I19" i="22"/>
  <c r="L19" i="22"/>
  <c r="M11" i="22"/>
  <c r="D9" i="22" l="1"/>
  <c r="H9" i="22"/>
  <c r="D10" i="22" l="1"/>
  <c r="D11" i="22"/>
  <c r="D12" i="22"/>
  <c r="D13" i="22"/>
  <c r="D14" i="22"/>
  <c r="N45" i="22" l="1"/>
  <c r="N42" i="22"/>
  <c r="M43" i="22"/>
  <c r="M45" i="22"/>
  <c r="M44" i="22"/>
  <c r="N43" i="22"/>
  <c r="M42" i="22"/>
  <c r="J6" i="22"/>
  <c r="L6" i="22"/>
  <c r="K6" i="22"/>
  <c r="I6" i="22"/>
  <c r="H6" i="22"/>
</calcChain>
</file>

<file path=xl/sharedStrings.xml><?xml version="1.0" encoding="utf-8"?>
<sst xmlns="http://schemas.openxmlformats.org/spreadsheetml/2006/main" count="852" uniqueCount="361">
  <si>
    <t>%</t>
  </si>
  <si>
    <t>P</t>
  </si>
  <si>
    <t>Alternative Title</t>
  </si>
  <si>
    <t>7</t>
  </si>
  <si>
    <t>8</t>
  </si>
  <si>
    <t>9</t>
  </si>
  <si>
    <t>10</t>
  </si>
  <si>
    <t>11</t>
  </si>
  <si>
    <t>12</t>
  </si>
  <si>
    <t>13</t>
  </si>
  <si>
    <t>16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</si>
  <si>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</si>
  <si>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</si>
  <si>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</si>
  <si>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</si>
  <si>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</si>
  <si>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</si>
  <si>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</si>
  <si>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</si>
  <si>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</si>
  <si>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</si>
  <si>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</si>
  <si>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</si>
  <si>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</si>
  <si>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</si>
  <si>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</si>
  <si>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</si>
  <si>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</si>
  <si>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</si>
  <si>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</si>
  <si>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</si>
  <si>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</si>
  <si>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</si>
  <si>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</si>
  <si>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</si>
  <si>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</si>
  <si>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</si>
  <si>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</si>
  <si>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</si>
  <si>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</si>
  <si>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</si>
  <si>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</si>
  <si>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</si>
  <si>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</si>
  <si>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</si>
  <si>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</si>
  <si>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</si>
  <si>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</si>
  <si>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</si>
  <si>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</si>
  <si>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</si>
  <si>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</si>
  <si>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</si>
  <si>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</si>
  <si>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</si>
  <si>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</si>
  <si>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</si>
  <si>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</si>
  <si>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</si>
  <si>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</si>
  <si>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</si>
  <si>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</si>
  <si>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</si>
  <si>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</si>
  <si>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</si>
  <si>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</si>
  <si>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</si>
  <si>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</si>
  <si>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</si>
  <si>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</si>
  <si>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</si>
  <si>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</si>
  <si>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</si>
  <si>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</si>
  <si>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</si>
  <si>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</si>
  <si>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</si>
  <si>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</si>
  <si>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91</t>
  </si>
  <si>
    <t>92</t>
  </si>
  <si>
    <t>93</t>
  </si>
  <si>
    <t>94</t>
  </si>
  <si>
    <t>95</t>
  </si>
  <si>
    <t>97</t>
  </si>
  <si>
    <t>99</t>
  </si>
  <si>
    <t>101</t>
  </si>
  <si>
    <t>103</t>
  </si>
  <si>
    <t>104</t>
  </si>
  <si>
    <t>106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</si>
  <si>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</si>
  <si>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</si>
  <si>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</si>
  <si>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</si>
  <si>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</si>
  <si>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</si>
  <si>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</si>
  <si>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</si>
  <si>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</si>
  <si>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</si>
  <si>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</si>
  <si>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</si>
  <si>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</si>
  <si>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</si>
  <si>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</si>
  <si>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</si>
  <si>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</si>
  <si>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</si>
  <si>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</si>
  <si>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</si>
  <si>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</si>
  <si>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</si>
  <si>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</si>
  <si>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</si>
  <si>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</si>
  <si>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</si>
  <si>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</si>
  <si>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</si>
  <si>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</si>
  <si>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</si>
  <si>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</si>
  <si>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</si>
  <si>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</si>
  <si>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/>
  </si>
  <si>
    <t>14</t>
  </si>
  <si>
    <t>15</t>
  </si>
  <si>
    <t xml:space="preserve"> </t>
  </si>
  <si>
    <t>Semilab</t>
  </si>
  <si>
    <t>2012 (E)</t>
  </si>
  <si>
    <t>PV800H</t>
  </si>
  <si>
    <t>WT-2000</t>
  </si>
  <si>
    <t>1</t>
  </si>
  <si>
    <t>2</t>
  </si>
  <si>
    <t>3</t>
  </si>
  <si>
    <t>4</t>
  </si>
  <si>
    <t>5</t>
  </si>
  <si>
    <t>6</t>
  </si>
  <si>
    <t>Wafer - Materials</t>
  </si>
  <si>
    <t>Applied Materials</t>
  </si>
  <si>
    <t>Bekaert</t>
  </si>
  <si>
    <t>Komatsu NTC</t>
  </si>
  <si>
    <t>2013 (E)</t>
  </si>
  <si>
    <t>Address</t>
  </si>
  <si>
    <t>Capcity - Wafer</t>
  </si>
  <si>
    <t>Production - Wafer</t>
  </si>
  <si>
    <t>Upper-Capacity - Wafer</t>
  </si>
  <si>
    <t>Upper-production - Wafer</t>
  </si>
  <si>
    <t>工厂地址</t>
  </si>
  <si>
    <t>成立日期及技术</t>
  </si>
  <si>
    <t>公司详情</t>
  </si>
  <si>
    <t>工厂 1</t>
  </si>
  <si>
    <t>工厂 2</t>
  </si>
  <si>
    <t>工厂 3</t>
  </si>
  <si>
    <t>公司</t>
  </si>
  <si>
    <t>英文名</t>
  </si>
  <si>
    <t>中文名</t>
  </si>
  <si>
    <t>公司网站</t>
  </si>
  <si>
    <t>邮箱</t>
  </si>
  <si>
    <t>电话</t>
  </si>
  <si>
    <t>传真</t>
  </si>
  <si>
    <t>英文地址</t>
  </si>
  <si>
    <t>中文地址</t>
  </si>
  <si>
    <t>省</t>
  </si>
  <si>
    <t>市</t>
  </si>
  <si>
    <t>年</t>
  </si>
  <si>
    <t>月</t>
  </si>
  <si>
    <t>硅片</t>
  </si>
  <si>
    <t>技术</t>
  </si>
  <si>
    <t>联系人信息</t>
  </si>
  <si>
    <t>总经理</t>
  </si>
  <si>
    <t>销售经理</t>
  </si>
  <si>
    <t>采购经理</t>
  </si>
  <si>
    <t>生产经理</t>
  </si>
  <si>
    <t>姓名</t>
  </si>
  <si>
    <t>精通语言 1</t>
  </si>
  <si>
    <t>精通语言 2</t>
  </si>
  <si>
    <t>精通语言 3</t>
  </si>
  <si>
    <t>精通语言 4</t>
  </si>
  <si>
    <t>精通语言 5</t>
  </si>
  <si>
    <t>其他职位</t>
  </si>
  <si>
    <t>硅片 - 产出</t>
  </si>
  <si>
    <t>硅片 - 设备</t>
  </si>
  <si>
    <t>硅片 - 原材料</t>
  </si>
  <si>
    <t>公司垂直一体化</t>
  </si>
  <si>
    <t>产能（百万片）</t>
  </si>
  <si>
    <t>产量</t>
  </si>
  <si>
    <t>开方机</t>
  </si>
  <si>
    <t>线锯</t>
  </si>
  <si>
    <t>清洗设备</t>
  </si>
  <si>
    <t>检测设备</t>
  </si>
  <si>
    <t>锯线</t>
  </si>
  <si>
    <t>碳化硅粉</t>
  </si>
  <si>
    <t>切割液</t>
  </si>
  <si>
    <t>最大值</t>
  </si>
  <si>
    <t>品牌 1</t>
  </si>
  <si>
    <t>型号 1</t>
  </si>
  <si>
    <t>数量</t>
  </si>
  <si>
    <t>品牌 2</t>
  </si>
  <si>
    <t>型号 2</t>
  </si>
  <si>
    <t>品牌 3</t>
  </si>
  <si>
    <t>型号 3</t>
  </si>
  <si>
    <t>其他信息</t>
  </si>
  <si>
    <t>品牌 4</t>
  </si>
  <si>
    <t>型号 4</t>
  </si>
  <si>
    <t>类型</t>
  </si>
  <si>
    <t>硅料</t>
  </si>
  <si>
    <t>硅棒</t>
  </si>
  <si>
    <t>电池片</t>
  </si>
  <si>
    <t>组件</t>
  </si>
  <si>
    <t>系统安装</t>
  </si>
  <si>
    <t>公司名称</t>
  </si>
  <si>
    <t>品牌</t>
  </si>
  <si>
    <t>基本信息</t>
  </si>
  <si>
    <t>成立日期</t>
  </si>
  <si>
    <t>生产日期</t>
  </si>
  <si>
    <t>语言</t>
  </si>
  <si>
    <t>Applied Materials（1台）, 京仪世纪电子（1台）, 汉虹精密机械（1台）</t>
  </si>
  <si>
    <t>捷佳伟创新能源（3台）</t>
  </si>
  <si>
    <t>Semilab WT-2000（2台）, 台达电子（2台）</t>
  </si>
  <si>
    <t>常规</t>
  </si>
  <si>
    <t>Bekaert（100%）</t>
  </si>
  <si>
    <t>汉语, 英语</t>
  </si>
  <si>
    <t>汉语</t>
  </si>
  <si>
    <t>硅棒; 硅片; 组件</t>
  </si>
  <si>
    <t>英语</t>
  </si>
  <si>
    <t>京仪世纪电子</t>
  </si>
  <si>
    <t>汉虹精密机械</t>
  </si>
  <si>
    <t>线剖方</t>
  </si>
  <si>
    <t>捷佳伟创新能源</t>
  </si>
  <si>
    <t>台达电子</t>
  </si>
  <si>
    <t>郑州显达磨料磨具</t>
  </si>
  <si>
    <t>奥克集团</t>
  </si>
  <si>
    <t>产能</t>
  </si>
  <si>
    <t>地址</t>
  </si>
  <si>
    <t>成立年月</t>
  </si>
  <si>
    <t>硅片技术</t>
  </si>
  <si>
    <t>生产年月</t>
  </si>
  <si>
    <t>职位</t>
  </si>
  <si>
    <t>设备类型</t>
  </si>
  <si>
    <t>品牌 - 型号 - 数量</t>
  </si>
  <si>
    <t>原材料类型</t>
  </si>
  <si>
    <t>品牌 - 百分比</t>
  </si>
  <si>
    <t>产出</t>
  </si>
  <si>
    <t>联系信息</t>
  </si>
  <si>
    <t>I &amp; W</t>
    <phoneticPr fontId="0" type="noConversion"/>
  </si>
  <si>
    <r>
      <rPr>
        <b/>
        <sz val="10"/>
        <color theme="1"/>
        <rFont val="宋体"/>
        <family val="3"/>
        <charset val="134"/>
      </rPr>
      <t>指该公司既生产硅棒（</t>
    </r>
    <r>
      <rPr>
        <b/>
        <sz val="10"/>
        <color theme="1"/>
        <rFont val="Arial"/>
        <family val="2"/>
      </rPr>
      <t>I</t>
    </r>
    <r>
      <rPr>
        <b/>
        <sz val="10"/>
        <color theme="1"/>
        <rFont val="宋体"/>
        <family val="3"/>
        <charset val="134"/>
      </rPr>
      <t>），也生产硅片（</t>
    </r>
    <r>
      <rPr>
        <b/>
        <sz val="10"/>
        <color theme="1"/>
        <rFont val="Arial"/>
        <family val="2"/>
      </rPr>
      <t>W</t>
    </r>
    <r>
      <rPr>
        <b/>
        <sz val="10"/>
        <color theme="1"/>
        <rFont val="宋体"/>
        <family val="3"/>
        <charset val="134"/>
      </rPr>
      <t>）。</t>
    </r>
  </si>
  <si>
    <t>M &amp; P</t>
    <phoneticPr fontId="0" type="noConversion"/>
  </si>
  <si>
    <r>
      <rPr>
        <b/>
        <sz val="10"/>
        <color theme="1"/>
        <rFont val="宋体"/>
        <family val="3"/>
        <charset val="134"/>
      </rPr>
      <t>指该公司既生产单晶（</t>
    </r>
    <r>
      <rPr>
        <b/>
        <sz val="10"/>
        <color theme="1"/>
        <rFont val="Arial"/>
        <family val="2"/>
      </rPr>
      <t>M</t>
    </r>
    <r>
      <rPr>
        <b/>
        <sz val="10"/>
        <color theme="1"/>
        <rFont val="宋体"/>
        <family val="3"/>
        <charset val="134"/>
      </rPr>
      <t>）产品，也生产多晶（</t>
    </r>
    <r>
      <rPr>
        <b/>
        <sz val="10"/>
        <color theme="1"/>
        <rFont val="Arial"/>
        <family val="2"/>
      </rPr>
      <t>P</t>
    </r>
    <r>
      <rPr>
        <b/>
        <sz val="10"/>
        <color theme="1"/>
        <rFont val="宋体"/>
        <family val="3"/>
        <charset val="134"/>
      </rPr>
      <t>）产品。</t>
    </r>
  </si>
  <si>
    <r>
      <rPr>
        <b/>
        <sz val="10"/>
        <color theme="1"/>
        <rFont val="宋体"/>
        <family val="3"/>
        <charset val="134"/>
      </rPr>
      <t>销售经理</t>
    </r>
  </si>
  <si>
    <r>
      <rPr>
        <b/>
        <sz val="10"/>
        <color theme="1"/>
        <rFont val="宋体"/>
        <family val="3"/>
        <charset val="134"/>
      </rPr>
      <t>指销售经理或销售负责人。</t>
    </r>
  </si>
  <si>
    <r>
      <rPr>
        <b/>
        <sz val="10"/>
        <color theme="1"/>
        <rFont val="宋体"/>
        <family val="3"/>
        <charset val="134"/>
      </rPr>
      <t>采购经理</t>
    </r>
  </si>
  <si>
    <r>
      <rPr>
        <b/>
        <sz val="10"/>
        <color theme="1"/>
        <rFont val="宋体"/>
        <family val="3"/>
        <charset val="134"/>
      </rPr>
      <t>指采购经理或采购负责人。</t>
    </r>
  </si>
  <si>
    <r>
      <rPr>
        <b/>
        <sz val="10"/>
        <color theme="1"/>
        <rFont val="宋体"/>
        <family val="3"/>
        <charset val="134"/>
      </rPr>
      <t>生产经理</t>
    </r>
  </si>
  <si>
    <r>
      <rPr>
        <b/>
        <sz val="10"/>
        <color theme="1"/>
        <rFont val="宋体"/>
        <family val="3"/>
        <charset val="134"/>
      </rPr>
      <t>指生产经理或生产负责人。</t>
    </r>
  </si>
  <si>
    <r>
      <rPr>
        <b/>
        <sz val="10"/>
        <color theme="1"/>
        <rFont val="宋体"/>
        <family val="3"/>
        <charset val="134"/>
      </rPr>
      <t>产能</t>
    </r>
  </si>
  <si>
    <t>截至年底时数据。指基于该公司的工厂情况（包含一切有可能影响生产的因素。如：工作时间，设备折旧等），到年底时有能力生产的最大量。</t>
    <phoneticPr fontId="0" type="noConversion"/>
  </si>
  <si>
    <r>
      <rPr>
        <b/>
        <sz val="10"/>
        <color theme="1"/>
        <rFont val="宋体"/>
        <family val="3"/>
        <charset val="134"/>
      </rPr>
      <t>产量</t>
    </r>
  </si>
  <si>
    <r>
      <t>截至年底时数据。指到年底时，该公司实际生产</t>
    </r>
    <r>
      <rPr>
        <b/>
        <sz val="10"/>
        <rFont val="宋体"/>
        <family val="3"/>
        <charset val="134"/>
      </rPr>
      <t>产品的量</t>
    </r>
    <r>
      <rPr>
        <b/>
        <sz val="10"/>
        <color theme="1"/>
        <rFont val="宋体"/>
        <family val="3"/>
        <charset val="134"/>
      </rPr>
      <t>。</t>
    </r>
  </si>
  <si>
    <t>单晶</t>
    <phoneticPr fontId="0" type="noConversion"/>
  </si>
  <si>
    <r>
      <rPr>
        <b/>
        <sz val="10"/>
        <color theme="1"/>
        <rFont val="宋体"/>
        <family val="3"/>
        <charset val="134"/>
      </rPr>
      <t>指硅棒</t>
    </r>
    <r>
      <rPr>
        <b/>
        <sz val="10"/>
        <color theme="1"/>
        <rFont val="Arial"/>
        <family val="2"/>
      </rPr>
      <t>/</t>
    </r>
    <r>
      <rPr>
        <b/>
        <sz val="10"/>
        <color theme="1"/>
        <rFont val="宋体"/>
        <family val="3"/>
        <charset val="134"/>
      </rPr>
      <t>硅锭的产能及产量中单晶硅棒的量。</t>
    </r>
  </si>
  <si>
    <t>多晶</t>
    <phoneticPr fontId="0" type="noConversion"/>
  </si>
  <si>
    <r>
      <rPr>
        <b/>
        <sz val="10"/>
        <color theme="1"/>
        <rFont val="宋体"/>
        <family val="3"/>
        <charset val="134"/>
      </rPr>
      <t>指硅棒</t>
    </r>
    <r>
      <rPr>
        <b/>
        <sz val="10"/>
        <color theme="1"/>
        <rFont val="Arial"/>
        <family val="2"/>
      </rPr>
      <t>/</t>
    </r>
    <r>
      <rPr>
        <b/>
        <sz val="10"/>
        <color theme="1"/>
        <rFont val="宋体"/>
        <family val="3"/>
        <charset val="134"/>
      </rPr>
      <t>硅锭的产能及产量中多晶硅锭的量。</t>
    </r>
  </si>
  <si>
    <r>
      <rPr>
        <b/>
        <sz val="10"/>
        <color theme="1"/>
        <rFont val="宋体"/>
        <family val="3"/>
        <charset val="134"/>
      </rPr>
      <t>最大值</t>
    </r>
  </si>
  <si>
    <r>
      <rPr>
        <b/>
        <sz val="10"/>
        <color theme="1"/>
        <rFont val="宋体"/>
        <family val="3"/>
        <charset val="134"/>
      </rPr>
      <t>指厂商提供数据</t>
    </r>
    <r>
      <rPr>
        <b/>
        <sz val="10"/>
        <color theme="1"/>
        <rFont val="Arial"/>
        <family val="2"/>
      </rPr>
      <t>“</t>
    </r>
    <r>
      <rPr>
        <b/>
        <sz val="10"/>
        <color theme="1"/>
        <rFont val="宋体"/>
        <family val="3"/>
        <charset val="134"/>
      </rPr>
      <t>范围</t>
    </r>
    <r>
      <rPr>
        <b/>
        <sz val="10"/>
        <color theme="1"/>
        <rFont val="Arial"/>
        <family val="2"/>
      </rPr>
      <t>”</t>
    </r>
    <r>
      <rPr>
        <b/>
        <sz val="10"/>
        <color theme="1"/>
        <rFont val="宋体"/>
        <family val="3"/>
        <charset val="134"/>
      </rPr>
      <t>的上界。</t>
    </r>
  </si>
  <si>
    <t>设备</t>
  </si>
  <si>
    <t>剖方</t>
    <phoneticPr fontId="0" type="noConversion"/>
  </si>
  <si>
    <r>
      <rPr>
        <b/>
        <sz val="10"/>
        <color theme="1"/>
        <rFont val="宋体"/>
        <family val="3"/>
        <charset val="134"/>
      </rPr>
      <t>指通过剖方设备将硅棒</t>
    </r>
    <r>
      <rPr>
        <b/>
        <sz val="10"/>
        <color theme="1"/>
        <rFont val="Arial"/>
        <family val="2"/>
      </rPr>
      <t>/</t>
    </r>
    <r>
      <rPr>
        <b/>
        <sz val="10"/>
        <color theme="1"/>
        <rFont val="宋体"/>
        <family val="3"/>
        <charset val="134"/>
      </rPr>
      <t>硅锭切割为小方锭用以切成硅片。可分为刀剖方，带剖方及线剖方。</t>
    </r>
  </si>
  <si>
    <t>线切</t>
    <phoneticPr fontId="0" type="noConversion"/>
  </si>
  <si>
    <r>
      <rPr>
        <b/>
        <sz val="10"/>
        <color theme="1"/>
        <rFont val="宋体"/>
        <family val="3"/>
        <charset val="134"/>
      </rPr>
      <t>指将硅棒</t>
    </r>
    <r>
      <rPr>
        <b/>
        <sz val="10"/>
        <color theme="1"/>
        <rFont val="Arial"/>
        <family val="2"/>
      </rPr>
      <t>/</t>
    </r>
    <r>
      <rPr>
        <b/>
        <sz val="10"/>
        <color theme="1"/>
        <rFont val="宋体"/>
        <family val="3"/>
        <charset val="134"/>
      </rPr>
      <t>硅锭剖方后的方锭切割成为硅片。使用设备是线锯。</t>
    </r>
  </si>
  <si>
    <t>清洗</t>
    <phoneticPr fontId="0" type="noConversion"/>
  </si>
  <si>
    <t>指硅片清洗和表面制绒的酸洗工序，包括去除硅片表面的金属氧化物，有机残留物以及其他残留物质。</t>
    <phoneticPr fontId="0" type="noConversion"/>
  </si>
  <si>
    <t>硅片检测</t>
    <phoneticPr fontId="0" type="noConversion"/>
  </si>
  <si>
    <t>主要指检测硅片少子寿命或电阻率。</t>
    <phoneticPr fontId="0" type="noConversion"/>
  </si>
  <si>
    <t>原材料</t>
  </si>
  <si>
    <t>锯线</t>
    <phoneticPr fontId="0" type="noConversion"/>
  </si>
  <si>
    <t>指该公司生产硅片时使用切割线的品牌及各品牌所占比例。</t>
    <phoneticPr fontId="0" type="noConversion"/>
  </si>
  <si>
    <t>碳化硅</t>
    <phoneticPr fontId="0" type="noConversion"/>
  </si>
  <si>
    <t>指该公司生产硅片时使用碳化硅的品牌及各品牌所占比例。</t>
    <phoneticPr fontId="0" type="noConversion"/>
  </si>
  <si>
    <t>切割液</t>
    <phoneticPr fontId="0" type="noConversion"/>
  </si>
  <si>
    <t>指该公司生产硅片时使用切割液的品牌及各品牌所占比例。</t>
    <phoneticPr fontId="0" type="noConversion"/>
  </si>
  <si>
    <t>多晶硅</t>
  </si>
  <si>
    <t>17</t>
  </si>
  <si>
    <t>18</t>
  </si>
  <si>
    <t>19</t>
  </si>
  <si>
    <t>20</t>
  </si>
  <si>
    <t>64</t>
  </si>
  <si>
    <t>65</t>
  </si>
  <si>
    <t>90</t>
  </si>
  <si>
    <t>96</t>
  </si>
  <si>
    <t>98</t>
  </si>
  <si>
    <t>100</t>
  </si>
  <si>
    <t>102</t>
  </si>
  <si>
    <t>105</t>
  </si>
  <si>
    <t>107</t>
  </si>
  <si>
    <t>109</t>
  </si>
  <si>
    <t>119</t>
  </si>
  <si>
    <t>120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</si>
  <si>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</si>
  <si>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</si>
  <si>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</si>
  <si>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</si>
  <si>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</si>
  <si>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</si>
  <si>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</si>
  <si>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</si>
  <si>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</si>
  <si>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</si>
  <si>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</si>
  <si>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</si>
  <si>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</si>
  <si>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</si>
  <si>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r>
      <t xml:space="preserve">产量 </t>
    </r>
    <r>
      <rPr>
        <b/>
        <sz val="11"/>
        <color theme="3" tint="0.59999389629810485"/>
        <rFont val="Calibri"/>
        <family val="2"/>
        <scheme val="minor"/>
      </rPr>
      <t>- 硅片</t>
    </r>
  </si>
  <si>
    <t>产量 - 硅片</t>
  </si>
  <si>
    <r>
      <t xml:space="preserve">产能 </t>
    </r>
    <r>
      <rPr>
        <b/>
        <sz val="11"/>
        <color theme="3" tint="0.59999389629810485"/>
        <rFont val="Calibri"/>
        <family val="2"/>
        <scheme val="minor"/>
      </rPr>
      <t>- 硅片</t>
    </r>
  </si>
  <si>
    <t>产能 - 硅片</t>
  </si>
  <si>
    <t>截断机</t>
  </si>
  <si>
    <t>882</t>
  </si>
  <si>
    <t>上机数控 (2台)</t>
  </si>
  <si>
    <t>Company A</t>
  </si>
  <si>
    <t>公司 A</t>
  </si>
  <si>
    <t>Applied Materials（9台）, Komatsu NTC PV800H（9台）</t>
  </si>
  <si>
    <t>郑州显达磨料磨具（50%）</t>
  </si>
  <si>
    <t>奥克集团（80%）</t>
  </si>
  <si>
    <t>XXX</t>
  </si>
  <si>
    <t>XXX@XXX</t>
  </si>
  <si>
    <t>+86 XXX XXXXXXX</t>
  </si>
  <si>
    <t>XX, XX</t>
  </si>
  <si>
    <t>硅棒 &amp; 硅片</t>
  </si>
  <si>
    <t>Mr. XX</t>
  </si>
  <si>
    <t>2009 - 06</t>
  </si>
  <si>
    <t>2008 - 11</t>
  </si>
  <si>
    <t xml:space="preserve">公司 A </t>
  </si>
  <si>
    <t>262</t>
  </si>
  <si>
    <t>XX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</si>
  <si>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</si>
  <si>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</si>
  <si>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</si>
  <si>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</si>
  <si>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</si>
  <si>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</si>
  <si>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</si>
  <si>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</si>
  <si>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</si>
  <si>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</si>
  <si>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上机数控</t>
  </si>
  <si>
    <t>提示与帮助:</t>
  </si>
  <si>
    <t>蓝色加粗字体 + 浅蓝填充色</t>
  </si>
  <si>
    <r>
      <t xml:space="preserve">该格式显示ENF最近一月更新的所有数据！
</t>
    </r>
    <r>
      <rPr>
        <sz val="10"/>
        <color theme="1"/>
        <rFont val="Arial"/>
        <family val="2"/>
      </rPr>
      <t>ENF每月跟进相应数量的光伏生产商信息，并使用该单元格样式对这部分数据标亮。
每月跟进的数据既包括生产商联系人提供的新信息，也包括对之前已给信息内容的二次确认。</t>
    </r>
  </si>
  <si>
    <t>绿色加粗字体 + 浅绿填充色</t>
  </si>
  <si>
    <r>
      <t xml:space="preserve">该格式显示ENF理性预测数据！
</t>
    </r>
    <r>
      <rPr>
        <sz val="10"/>
        <color theme="1"/>
        <rFont val="Arial"/>
        <family val="2"/>
      </rPr>
      <t>ENF通过产能平均增长率和工厂平均使用率理性预测出部分缺失数据，并用该单元格样式进行标亮。</t>
    </r>
  </si>
  <si>
    <t>页码: 简单数据库</t>
  </si>
  <si>
    <t>只显示关键信息的简洁型生产商数据列表。</t>
  </si>
  <si>
    <t>页码: 综合数据库</t>
  </si>
  <si>
    <t>显示关键信息及部分基本信息的综合型生产商数据列表。</t>
  </si>
  <si>
    <t>页码: 完整数据库</t>
  </si>
  <si>
    <t>显示所有信息的完整生产商数据列表。</t>
  </si>
  <si>
    <t>页码: 电池片 - 公司简历</t>
  </si>
  <si>
    <t>该页以简历形式呈现单个公司信息，方便您逐个浏览。
在左上方列表框中，单击选中您想浏览的公司姓名，相应信息便会自动呈现在公司简历信息中。</t>
  </si>
  <si>
    <t>生产商状态</t>
  </si>
  <si>
    <r>
      <t xml:space="preserve">目前未处于正常生产状态的生产商被分类分别列于下列三个表格中：
</t>
    </r>
    <r>
      <rPr>
        <sz val="10"/>
        <color theme="1"/>
        <rFont val="Arial"/>
        <family val="2"/>
      </rPr>
      <t>Closed companies 显示已永久性停产的生产商列表
Suspended companies 显示暂时性停产的生产商列表，该类生产商在市场回暖后或将重新进入生产
Planning stage companies 显示计划近期投入生产的生产商列表</t>
    </r>
  </si>
  <si>
    <t>报告中的相关术语：</t>
  </si>
  <si>
    <t>全球硅片-第二版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</si>
</sst>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General;General\ &quot;MWp&quot;"/>
    <numFmt numFmtId="165" formatCode="#,##0.0000\ [$€-1];[Red]\-#,##0.0000\ [$€-1]"/>
    <numFmt numFmtId="166" formatCode="#,##0_ ;[Red]\-#,##0\ "/>
    <numFmt numFmtId="167" formatCode="0.0"/>
    <numFmt numFmtId="168" formatCode="#0;;"/>
    <numFmt numFmtId="169" formatCode="#,##0\ [$€-1];[Red]\-#,##0\ [$€-1]"/>
    <numFmt numFmtId="170" formatCode="0_ ;[Red]\-0\ "/>
    <numFmt numFmtId="171" formatCode="0;;"/>
    <numFmt numFmtId="172" formatCode="0.0%;;"/>
    <numFmt numFmtId="173" formatCode="#0.0;;"/>
    <numFmt numFmtId="174" formatCode="0;"/>
    <numFmt numFmtId="175" formatCode="0%;;;"/>
    <numFmt numFmtId="176" formatCode="[Red]0%;;;"/>
    <numFmt numFmtId="177" formatCode="#0.0;;;"/>
    <numFmt numFmtId="178" formatCode="[Red]#0.0;;;"/>
    <numFmt numFmtId="179" formatCode="[$-409]mmm\-yy;@"/>
    <numFmt numFmtId="180" formatCode="#0"/>
  </numFmts>
  <fonts count="52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b/>
      <sz val="9"/>
      <color rgb="FF3F3F3F"/>
      <name val="Arial"/>
      <family val="2"/>
    </font>
    <font>
      <sz val="9"/>
      <color rgb="FFFA7D00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sz val="9"/>
      <color theme="0"/>
      <name val="Arial"/>
      <family val="2"/>
    </font>
    <font>
      <u/>
      <sz val="10"/>
      <color theme="10"/>
      <name val="Calibri"/>
      <family val="2"/>
      <scheme val="minor"/>
    </font>
    <font>
      <b/>
      <sz val="12"/>
      <color theme="1"/>
      <name val="Arial"/>
      <family val="2"/>
    </font>
    <font>
      <sz val="9"/>
      <name val="宋体"/>
      <family val="3"/>
      <charset val="134"/>
    </font>
    <font>
      <b/>
      <sz val="9"/>
      <color theme="0"/>
      <name val="Arial"/>
      <family val="2"/>
    </font>
    <font>
      <b/>
      <sz val="9"/>
      <color theme="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0"/>
      <color theme="6"/>
      <name val="Arial"/>
      <family val="2"/>
    </font>
    <font>
      <sz val="10"/>
      <color theme="0"/>
      <name val="Arial"/>
      <family val="2"/>
    </font>
    <font>
      <sz val="9"/>
      <color theme="0" tint="-0.249977111117893"/>
      <name val="Arial"/>
      <family val="2"/>
    </font>
    <font>
      <b/>
      <sz val="9"/>
      <color theme="0" tint="-0.249977111117893"/>
      <name val="Arial"/>
      <family val="2"/>
    </font>
    <font>
      <sz val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rgb="FF58000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theme="0" tint="-4.9989318521683403E-2"/>
      <name val="Arial"/>
      <family val="2"/>
    </font>
    <font>
      <sz val="10"/>
      <color theme="0" tint="-0.249977111117893"/>
      <name val="Arial"/>
      <family val="2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3" tint="0.59999389629810485"/>
      <name val="Calibri"/>
      <family val="2"/>
      <scheme val="minor"/>
    </font>
    <font>
      <sz val="10"/>
      <color theme="4"/>
      <name val="Arial"/>
      <family val="2"/>
    </font>
    <font>
      <b/>
      <sz val="10"/>
      <color theme="4"/>
      <name val="Arial"/>
      <family val="2"/>
    </font>
    <font>
      <b/>
      <sz val="9"/>
      <color theme="4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CC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/>
      </top>
      <bottom style="medium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theme="4" tint="-0.499984740745262"/>
      </left>
      <right style="medium">
        <color theme="0" tint="-0.24994659260841701"/>
      </right>
      <top/>
      <bottom style="thin">
        <color indexed="64"/>
      </bottom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4" tint="-0.499984740745262"/>
      </left>
      <right/>
      <top/>
      <bottom style="thin">
        <color indexed="64"/>
      </bottom>
      <diagonal/>
    </border>
    <border>
      <left/>
      <right style="thin">
        <color theme="4" tint="-0.499984740745262"/>
      </right>
      <top/>
      <bottom style="thin">
        <color indexed="64"/>
      </bottom>
      <diagonal/>
    </border>
    <border>
      <left style="thin">
        <color theme="4" tint="-0.499984740745262"/>
      </left>
      <right style="medium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indexed="64"/>
      </top>
      <bottom style="thin">
        <color theme="4" tint="-0.499984740745262"/>
      </bottom>
      <diagonal/>
    </border>
    <border>
      <left/>
      <right style="medium">
        <color theme="0" tint="-0.24994659260841701"/>
      </right>
      <top style="thin">
        <color indexed="64"/>
      </top>
      <bottom style="thin">
        <color theme="4" tint="-0.499984740745262"/>
      </bottom>
      <diagonal/>
    </border>
    <border>
      <left style="medium">
        <color theme="0" tint="-0.24994659260841701"/>
      </left>
      <right/>
      <top style="thin">
        <color indexed="64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indexed="64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0" tint="-0.24994659260841701"/>
      </right>
      <top style="thin">
        <color indexed="64"/>
      </top>
      <bottom style="thin">
        <color theme="4" tint="-0.499984740745262"/>
      </bottom>
      <diagonal/>
    </border>
    <border>
      <left style="medium">
        <color theme="0" tint="-0.24994659260841701"/>
      </left>
      <right/>
      <top/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0" tint="-0.24994659260841701"/>
      </right>
      <top style="thin">
        <color theme="4" tint="-0.499984740745262"/>
      </top>
      <bottom/>
      <diagonal/>
    </border>
    <border>
      <left style="medium">
        <color theme="0" tint="-0.24994659260841701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medium">
        <color theme="0" tint="-0.24994659260841701"/>
      </right>
      <top/>
      <bottom/>
      <diagonal/>
    </border>
    <border>
      <left style="thin">
        <color theme="4" tint="-0.499984740745262"/>
      </left>
      <right style="medium">
        <color theme="0" tint="-0.24994659260841701"/>
      </right>
      <top/>
      <bottom style="medium">
        <color theme="4" tint="-0.499984740745262"/>
      </bottom>
      <diagonal/>
    </border>
    <border>
      <left style="medium">
        <color theme="0" tint="-0.24994659260841701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14993743705557422"/>
      </left>
      <right/>
      <top/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499984740745262"/>
      </bottom>
      <diagonal/>
    </border>
    <border>
      <left style="medium">
        <color theme="0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374370555742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0" tint="-0.24994659260841701"/>
      </right>
      <top/>
      <bottom style="medium">
        <color theme="4" tint="-0.499984740745262"/>
      </bottom>
      <diagonal/>
    </border>
    <border>
      <left style="medium">
        <color theme="0" tint="-0.24994659260841701"/>
      </left>
      <right/>
      <top style="thin">
        <color theme="0" tint="-0.499984740745262"/>
      </top>
      <bottom style="medium">
        <color theme="4" tint="-0.499984740745262"/>
      </bottom>
      <diagonal/>
    </border>
    <border>
      <left/>
      <right/>
      <top style="thin">
        <color theme="0" tint="-0.499984740745262"/>
      </top>
      <bottom style="medium">
        <color theme="4" tint="-0.499984740745262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medium">
        <color theme="4" tint="-0.499984740745262"/>
      </bottom>
      <diagonal/>
    </border>
    <border>
      <left style="thin">
        <color theme="0" tint="-0.14993743705557422"/>
      </left>
      <right/>
      <top style="thin">
        <color theme="0" tint="-0.499984740745262"/>
      </top>
      <bottom style="medium">
        <color theme="4" tint="-0.49998474074526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499984740745262"/>
      </top>
      <bottom style="medium">
        <color theme="4" tint="-0.499984740745262"/>
      </bottom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4" tint="-0.499984740745262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4" tint="-0.499984740745262"/>
      </right>
      <top style="thin">
        <color theme="0"/>
      </top>
      <bottom style="thin">
        <color theme="0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/>
      <top style="thin">
        <color theme="0"/>
      </top>
      <bottom style="dashed">
        <color theme="9" tint="-0.499984740745262"/>
      </bottom>
      <diagonal/>
    </border>
    <border>
      <left/>
      <right style="medium">
        <color theme="4" tint="-0.499984740745262"/>
      </right>
      <top style="thin">
        <color theme="0"/>
      </top>
      <bottom style="dashed">
        <color theme="9" tint="-0.499984740745262"/>
      </bottom>
      <diagonal/>
    </border>
    <border>
      <left style="medium">
        <color theme="0" tint="-0.2499465926084170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4" tint="-0.499984740745262"/>
      </right>
      <top/>
      <bottom style="thin">
        <color theme="0"/>
      </bottom>
      <diagonal/>
    </border>
    <border>
      <left style="medium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 style="thin">
        <color theme="3" tint="-0.499984740745262"/>
      </right>
      <top style="thin">
        <color theme="4" tint="-0.499984740745262"/>
      </top>
      <bottom/>
      <diagonal/>
    </border>
    <border>
      <left/>
      <right style="thin">
        <color theme="3" tint="-0.499984740745262"/>
      </right>
      <top/>
      <bottom/>
      <diagonal/>
    </border>
    <border>
      <left/>
      <right style="thin">
        <color theme="3" tint="-0.499984740745262"/>
      </right>
      <top/>
      <bottom style="medium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0" tint="-0.499984740745262"/>
      </bottom>
      <diagonal/>
    </border>
    <border>
      <left/>
      <right style="thin">
        <color theme="4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4" tint="-0.499984740745262"/>
      </right>
      <top style="thin">
        <color theme="0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dashed">
        <color theme="9" tint="-0.499984740745262"/>
      </top>
      <bottom/>
      <diagonal/>
    </border>
    <border>
      <left/>
      <right style="medium">
        <color theme="0" tint="-0.24994659260841701"/>
      </right>
      <top/>
      <bottom style="medium">
        <color theme="4" tint="-0.499984740745262"/>
      </bottom>
      <diagonal/>
    </border>
    <border>
      <left style="medium">
        <color theme="0" tint="-0.24994659260841701"/>
      </left>
      <right/>
      <top style="thin">
        <color theme="0"/>
      </top>
      <bottom style="medium">
        <color theme="4" tint="-0.499984740745262"/>
      </bottom>
      <diagonal/>
    </border>
    <border>
      <left/>
      <right/>
      <top style="thin">
        <color theme="0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thin">
        <color theme="0"/>
      </top>
      <bottom style="medium">
        <color theme="4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/>
      <bottom style="dashed">
        <color rgb="FF58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9" tint="-0.249977111117893"/>
      </right>
      <top style="thin">
        <color auto="1"/>
      </top>
      <bottom style="thin">
        <color auto="1"/>
      </bottom>
      <diagonal/>
    </border>
    <border>
      <left style="thin">
        <color theme="9" tint="-0.249977111117893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9" tint="-0.249977111117893"/>
      </right>
      <top style="thin">
        <color auto="1"/>
      </top>
      <bottom/>
      <diagonal/>
    </border>
    <border>
      <left style="thin">
        <color theme="9" tint="-0.249977111117893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9" tint="-0.249977111117893"/>
      </right>
      <top/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medium">
        <color theme="0" tint="-0.499984740745262"/>
      </bottom>
      <diagonal/>
    </border>
    <border>
      <left style="thin">
        <color auto="1"/>
      </left>
      <right style="medium">
        <color theme="0" tint="-0.499984740745262"/>
      </right>
      <top style="medium">
        <color theme="0"/>
      </top>
      <bottom style="medium">
        <color theme="0" tint="-0.499984740745262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FF0000"/>
      </right>
      <top style="thin">
        <color auto="1"/>
      </top>
      <bottom/>
      <diagonal/>
    </border>
  </borders>
  <cellStyleXfs count="79">
    <xf numFmtId="166" fontId="0" fillId="0" borderId="0" applyBorder="0">
      <protection locked="0"/>
    </xf>
    <xf numFmtId="165" fontId="4" fillId="9" borderId="0" applyNumberFormat="0" applyFont="0" applyBorder="0" applyAlignment="0"/>
    <xf numFmtId="165" fontId="11" fillId="8" borderId="0" applyNumberFormat="0" applyFont="0" applyBorder="0" applyAlignment="0"/>
    <xf numFmtId="165" fontId="7" fillId="2" borderId="0" applyNumberFormat="0" applyBorder="0" applyAlignment="0" applyProtection="0"/>
    <xf numFmtId="164" fontId="29" fillId="0" borderId="0" applyBorder="0">
      <protection locked="0"/>
    </xf>
    <xf numFmtId="165" fontId="8" fillId="3" borderId="0" applyNumberFormat="0" applyBorder="0" applyAlignment="0" applyProtection="0"/>
    <xf numFmtId="165" fontId="9" fillId="4" borderId="0" applyNumberFormat="0" applyBorder="0" applyAlignment="0" applyProtection="0"/>
    <xf numFmtId="165" fontId="4" fillId="6" borderId="0" applyNumberFormat="0" applyFont="0" applyBorder="0" applyAlignment="0"/>
    <xf numFmtId="165" fontId="10" fillId="5" borderId="14" applyNumberFormat="0" applyAlignment="0" applyProtection="0"/>
    <xf numFmtId="9" fontId="6" fillId="0" borderId="0" applyFont="0" applyFill="0" applyBorder="0" applyAlignment="0" applyProtection="0"/>
    <xf numFmtId="165" fontId="6" fillId="7" borderId="17" applyNumberFormat="0" applyFont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4" fillId="0" borderId="0" applyNumberFormat="0" applyFill="0" applyBorder="0" applyAlignment="0" applyProtection="0"/>
    <xf numFmtId="165" fontId="15" fillId="0" borderId="20" applyNumberFormat="0" applyFill="0" applyAlignment="0" applyProtection="0"/>
    <xf numFmtId="165" fontId="16" fillId="0" borderId="21" applyNumberFormat="0" applyFill="0" applyAlignment="0" applyProtection="0"/>
    <xf numFmtId="165" fontId="17" fillId="0" borderId="22" applyNumberFormat="0" applyFill="0" applyAlignment="0" applyProtection="0"/>
    <xf numFmtId="165" fontId="17" fillId="0" borderId="0" applyNumberFormat="0" applyFill="0" applyBorder="0" applyAlignment="0" applyProtection="0"/>
    <xf numFmtId="165" fontId="18" fillId="10" borderId="14" applyNumberFormat="0" applyAlignment="0" applyProtection="0"/>
    <xf numFmtId="165" fontId="19" fillId="5" borderId="23" applyNumberFormat="0" applyAlignment="0" applyProtection="0"/>
    <xf numFmtId="165" fontId="20" fillId="0" borderId="24" applyNumberFormat="0" applyFill="0" applyAlignment="0" applyProtection="0"/>
    <xf numFmtId="165" fontId="21" fillId="0" borderId="0" applyNumberFormat="0" applyFill="0" applyBorder="0" applyAlignment="0" applyProtection="0"/>
    <xf numFmtId="165" fontId="22" fillId="0" borderId="0" applyNumberFormat="0" applyFill="0" applyBorder="0" applyAlignment="0" applyProtection="0"/>
    <xf numFmtId="165" fontId="13" fillId="0" borderId="25" applyNumberFormat="0" applyFill="0" applyAlignment="0" applyProtection="0"/>
    <xf numFmtId="165" fontId="23" fillId="11" borderId="0" applyNumberFormat="0" applyBorder="0" applyAlignment="0" applyProtection="0"/>
    <xf numFmtId="165" fontId="5" fillId="12" borderId="0" applyNumberFormat="0" applyBorder="0" applyAlignment="0" applyProtection="0"/>
    <xf numFmtId="165" fontId="5" fillId="13" borderId="0" applyNumberFormat="0" applyBorder="0" applyAlignment="0" applyProtection="0"/>
    <xf numFmtId="165" fontId="23" fillId="14" borderId="0" applyNumberFormat="0" applyBorder="0" applyAlignment="0" applyProtection="0"/>
    <xf numFmtId="165" fontId="23" fillId="15" borderId="0" applyNumberFormat="0" applyBorder="0" applyAlignment="0" applyProtection="0"/>
    <xf numFmtId="165" fontId="5" fillId="16" borderId="0" applyNumberFormat="0" applyBorder="0" applyAlignment="0" applyProtection="0"/>
    <xf numFmtId="165" fontId="5" fillId="17" borderId="0" applyNumberFormat="0" applyBorder="0" applyAlignment="0" applyProtection="0"/>
    <xf numFmtId="165" fontId="23" fillId="18" borderId="0" applyNumberFormat="0" applyBorder="0" applyAlignment="0" applyProtection="0"/>
    <xf numFmtId="165" fontId="23" fillId="19" borderId="0" applyNumberFormat="0" applyBorder="0" applyAlignment="0" applyProtection="0"/>
    <xf numFmtId="165" fontId="5" fillId="20" borderId="0" applyNumberFormat="0" applyBorder="0" applyAlignment="0" applyProtection="0"/>
    <xf numFmtId="165" fontId="5" fillId="21" borderId="0" applyNumberFormat="0" applyBorder="0" applyAlignment="0" applyProtection="0"/>
    <xf numFmtId="165" fontId="23" fillId="22" borderId="0" applyNumberFormat="0" applyBorder="0" applyAlignment="0" applyProtection="0"/>
    <xf numFmtId="165" fontId="23" fillId="23" borderId="0" applyNumberFormat="0" applyBorder="0" applyAlignment="0" applyProtection="0"/>
    <xf numFmtId="165" fontId="5" fillId="24" borderId="0" applyNumberFormat="0" applyBorder="0" applyAlignment="0" applyProtection="0"/>
    <xf numFmtId="165" fontId="5" fillId="25" borderId="0" applyNumberFormat="0" applyBorder="0" applyAlignment="0" applyProtection="0"/>
    <xf numFmtId="165" fontId="23" fillId="26" borderId="0" applyNumberFormat="0" applyBorder="0" applyAlignment="0" applyProtection="0"/>
    <xf numFmtId="165" fontId="23" fillId="27" borderId="0" applyNumberFormat="0" applyBorder="0" applyAlignment="0" applyProtection="0"/>
    <xf numFmtId="165" fontId="5" fillId="28" borderId="0" applyNumberFormat="0" applyBorder="0" applyAlignment="0" applyProtection="0"/>
    <xf numFmtId="165" fontId="5" fillId="29" borderId="0" applyNumberFormat="0" applyBorder="0" applyAlignment="0" applyProtection="0"/>
    <xf numFmtId="165" fontId="23" fillId="30" borderId="0" applyNumberFormat="0" applyBorder="0" applyAlignment="0" applyProtection="0"/>
    <xf numFmtId="165" fontId="23" fillId="31" borderId="0" applyNumberFormat="0" applyBorder="0" applyAlignment="0" applyProtection="0"/>
    <xf numFmtId="165" fontId="5" fillId="32" borderId="0" applyNumberFormat="0" applyBorder="0" applyAlignment="0" applyProtection="0"/>
    <xf numFmtId="165" fontId="5" fillId="33" borderId="0" applyNumberFormat="0" applyBorder="0" applyAlignment="0" applyProtection="0"/>
    <xf numFmtId="165" fontId="23" fillId="34" borderId="0" applyNumberFormat="0" applyBorder="0" applyAlignment="0" applyProtection="0"/>
    <xf numFmtId="165" fontId="24" fillId="0" borderId="0" applyNumberFormat="0" applyFill="0" applyBorder="0" applyAlignment="0" applyProtection="0"/>
    <xf numFmtId="165" fontId="27" fillId="35" borderId="26" applyNumberFormat="0" applyAlignment="0" applyProtection="0"/>
    <xf numFmtId="1" fontId="28" fillId="36" borderId="0" applyBorder="0" applyAlignment="0"/>
    <xf numFmtId="165" fontId="30" fillId="19" borderId="0" applyNumberFormat="0" applyBorder="0" applyAlignment="0" applyProtection="0"/>
    <xf numFmtId="164" fontId="29" fillId="0" borderId="0" applyBorder="0">
      <protection locked="0"/>
    </xf>
    <xf numFmtId="170" fontId="4" fillId="9" borderId="0" applyFont="0" applyBorder="0" applyAlignment="0"/>
    <xf numFmtId="0" fontId="2" fillId="0" borderId="0"/>
    <xf numFmtId="169" fontId="4" fillId="6" borderId="0" applyFont="0" applyBorder="0" applyAlignment="0"/>
    <xf numFmtId="0" fontId="28" fillId="36" borderId="0" applyNumberFormat="0" applyBorder="0" applyAlignment="0"/>
    <xf numFmtId="169" fontId="2" fillId="0" borderId="0"/>
    <xf numFmtId="0" fontId="2" fillId="0" borderId="0"/>
    <xf numFmtId="169" fontId="1" fillId="0" borderId="0"/>
    <xf numFmtId="169" fontId="28" fillId="36" borderId="0" applyNumberFormat="0" applyBorder="0" applyAlignment="0"/>
    <xf numFmtId="0" fontId="1" fillId="0" borderId="0"/>
    <xf numFmtId="0" fontId="11" fillId="44" borderId="0" applyBorder="0">
      <alignment vertical="center"/>
      <protection locked="0"/>
    </xf>
    <xf numFmtId="169" fontId="11" fillId="0" borderId="0" applyNumberFormat="0" applyFont="0" applyBorder="0" applyAlignment="0">
      <protection locked="0"/>
    </xf>
    <xf numFmtId="1" fontId="35" fillId="45" borderId="0" applyNumberFormat="0" applyBorder="0" applyAlignment="0">
      <protection locked="0"/>
    </xf>
    <xf numFmtId="169" fontId="11" fillId="0" borderId="0">
      <alignment vertical="center"/>
    </xf>
    <xf numFmtId="169" fontId="4" fillId="46" borderId="0" applyFont="0" applyBorder="0" applyAlignment="0"/>
    <xf numFmtId="169" fontId="23" fillId="47" borderId="7" applyNumberFormat="0" applyBorder="0" applyAlignment="0"/>
    <xf numFmtId="169" fontId="4" fillId="48" borderId="0" applyNumberFormat="0" applyFont="0" applyBorder="0" applyAlignment="0"/>
    <xf numFmtId="175" fontId="4" fillId="0" borderId="0" applyFont="0" applyFill="0" applyBorder="0" applyAlignment="0" applyProtection="0">
      <alignment horizontal="left" vertical="center"/>
      <protection locked="0"/>
    </xf>
    <xf numFmtId="176" fontId="4" fillId="0" borderId="0" applyBorder="0" applyAlignment="0" applyProtection="0">
      <alignment horizontal="left" vertical="center"/>
      <protection locked="0"/>
    </xf>
    <xf numFmtId="177" fontId="4" fillId="0" borderId="0" applyBorder="0" applyAlignment="0" applyProtection="0">
      <alignment horizontal="left" vertical="center"/>
      <protection locked="0"/>
    </xf>
    <xf numFmtId="178" fontId="4" fillId="0" borderId="0" applyFont="0" applyFill="0" applyBorder="0" applyAlignment="0" applyProtection="0">
      <alignment horizontal="left" vertical="center"/>
    </xf>
    <xf numFmtId="164" fontId="29" fillId="49" borderId="0">
      <protection locked="0"/>
    </xf>
    <xf numFmtId="179" fontId="51" fillId="43" borderId="0" applyNumberFormat="0" applyBorder="0" applyAlignment="0" applyProtection="0">
      <protection locked="0"/>
    </xf>
  </cellStyleXfs>
  <cellXfs count="436">
    <xf numFmtId="166" fontId="0" fillId="0" borderId="0" xfId="0">
      <protection locked="0"/>
    </xf>
    <xf numFmtId="0" fontId="29" fillId="9" borderId="4" xfId="1" applyNumberFormat="1" applyFont="1" applyBorder="1" applyAlignment="1">
      <alignment horizontal="center"/>
    </xf>
    <xf numFmtId="165" fontId="4" fillId="6" borderId="0" xfId="7" applyAlignment="1"/>
    <xf numFmtId="165" fontId="11" fillId="6" borderId="0" xfId="7" applyFont="1" applyAlignment="1"/>
    <xf numFmtId="165" fontId="0" fillId="6" borderId="0" xfId="7" applyFont="1"/>
    <xf numFmtId="165" fontId="4" fillId="6" borderId="0" xfId="7" applyFont="1" applyAlignment="1">
      <alignment horizontal="left"/>
    </xf>
    <xf numFmtId="164" fontId="29" fillId="0" borderId="5" xfId="4" applyBorder="1">
      <protection locked="0"/>
    </xf>
    <xf numFmtId="164" fontId="29" fillId="0" borderId="7" xfId="4" applyBorder="1">
      <protection locked="0"/>
    </xf>
    <xf numFmtId="164" fontId="29" fillId="0" borderId="8" xfId="4" applyBorder="1">
      <protection locked="0"/>
    </xf>
    <xf numFmtId="164" fontId="29" fillId="0" borderId="0" xfId="4" applyBorder="1">
      <protection locked="0"/>
    </xf>
    <xf numFmtId="164" fontId="29" fillId="0" borderId="6" xfId="4" applyBorder="1">
      <protection locked="0"/>
    </xf>
    <xf numFmtId="165" fontId="11" fillId="6" borderId="0" xfId="7" applyNumberFormat="1" applyFont="1" applyAlignment="1"/>
    <xf numFmtId="165" fontId="25" fillId="8" borderId="2" xfId="2" applyNumberFormat="1" applyFont="1" applyBorder="1" applyAlignment="1">
      <alignment horizontal="centerContinuous"/>
    </xf>
    <xf numFmtId="165" fontId="25" fillId="9" borderId="2" xfId="1" applyNumberFormat="1" applyFont="1" applyBorder="1" applyAlignment="1">
      <alignment horizontal="centerContinuous"/>
    </xf>
    <xf numFmtId="165" fontId="25" fillId="9" borderId="3" xfId="1" applyNumberFormat="1" applyFont="1" applyBorder="1" applyAlignment="1">
      <alignment horizontal="centerContinuous"/>
    </xf>
    <xf numFmtId="165" fontId="25" fillId="6" borderId="0" xfId="7" applyNumberFormat="1" applyFont="1" applyAlignment="1"/>
    <xf numFmtId="164" fontId="11" fillId="6" borderId="0" xfId="7" applyNumberFormat="1" applyFont="1" applyAlignment="1"/>
    <xf numFmtId="2" fontId="0" fillId="6" borderId="0" xfId="7" applyNumberFormat="1" applyFont="1"/>
    <xf numFmtId="165" fontId="0" fillId="6" borderId="0" xfId="7" applyFont="1" applyAlignment="1">
      <alignment horizontal="left" indent="4"/>
    </xf>
    <xf numFmtId="165" fontId="25" fillId="8" borderId="1" xfId="2" applyNumberFormat="1" applyFont="1" applyBorder="1" applyAlignment="1">
      <alignment horizontal="centerContinuous"/>
    </xf>
    <xf numFmtId="2" fontId="11" fillId="6" borderId="0" xfId="7" applyNumberFormat="1" applyFont="1" applyAlignment="1"/>
    <xf numFmtId="2" fontId="28" fillId="6" borderId="0" xfId="7" applyNumberFormat="1" applyFont="1" applyAlignment="1"/>
    <xf numFmtId="166" fontId="12" fillId="0" borderId="16" xfId="4" applyNumberFormat="1" applyFont="1" applyBorder="1" applyAlignment="1">
      <alignment horizontal="centerContinuous"/>
      <protection locked="0"/>
    </xf>
    <xf numFmtId="166" fontId="12" fillId="0" borderId="11" xfId="4" applyNumberFormat="1" applyFont="1" applyBorder="1" applyAlignment="1">
      <alignment horizontal="centerContinuous"/>
      <protection locked="0"/>
    </xf>
    <xf numFmtId="166" fontId="12" fillId="0" borderId="12" xfId="4" applyNumberFormat="1" applyFont="1" applyBorder="1" applyAlignment="1">
      <alignment horizontal="centerContinuous"/>
      <protection locked="0"/>
    </xf>
    <xf numFmtId="166" fontId="12" fillId="0" borderId="10" xfId="4" applyNumberFormat="1" applyFont="1" applyBorder="1" applyAlignment="1">
      <alignment horizontal="centerContinuous"/>
      <protection locked="0"/>
    </xf>
    <xf numFmtId="165" fontId="25" fillId="8" borderId="38" xfId="2" applyNumberFormat="1" applyFont="1" applyBorder="1" applyAlignment="1">
      <alignment horizontal="centerContinuous"/>
    </xf>
    <xf numFmtId="166" fontId="12" fillId="0" borderId="13" xfId="4" applyNumberFormat="1" applyFont="1" applyBorder="1" applyAlignment="1">
      <alignment horizontal="centerContinuous"/>
      <protection locked="0"/>
    </xf>
    <xf numFmtId="166" fontId="12" fillId="0" borderId="11" xfId="4" applyNumberFormat="1" applyFont="1" applyBorder="1" applyAlignment="1">
      <alignment horizontal="center"/>
      <protection locked="0"/>
    </xf>
    <xf numFmtId="164" fontId="11" fillId="9" borderId="30" xfId="1" applyNumberFormat="1" applyFont="1" applyBorder="1" applyAlignment="1">
      <alignment horizontal="center"/>
    </xf>
    <xf numFmtId="164" fontId="11" fillId="9" borderId="4" xfId="1" applyNumberFormat="1" applyFont="1" applyBorder="1" applyAlignment="1">
      <alignment horizontal="center"/>
    </xf>
    <xf numFmtId="0" fontId="11" fillId="6" borderId="0" xfId="7" applyNumberFormat="1" applyFont="1" applyAlignment="1"/>
    <xf numFmtId="164" fontId="11" fillId="8" borderId="18" xfId="2" applyNumberFormat="1" applyFont="1" applyBorder="1" applyAlignment="1">
      <alignment horizontal="left"/>
    </xf>
    <xf numFmtId="164" fontId="11" fillId="8" borderId="4" xfId="2" applyNumberFormat="1" applyFont="1" applyBorder="1" applyAlignment="1">
      <alignment horizontal="left"/>
    </xf>
    <xf numFmtId="164" fontId="11" fillId="9" borderId="32" xfId="1" applyNumberFormat="1" applyFont="1" applyBorder="1" applyAlignment="1">
      <alignment horizontal="left"/>
    </xf>
    <xf numFmtId="164" fontId="11" fillId="8" borderId="28" xfId="2" applyNumberFormat="1" applyFont="1" applyBorder="1" applyAlignment="1">
      <alignment horizontal="left"/>
    </xf>
    <xf numFmtId="164" fontId="11" fillId="8" borderId="31" xfId="2" applyNumberFormat="1" applyFont="1" applyBorder="1" applyAlignment="1">
      <alignment horizontal="left"/>
    </xf>
    <xf numFmtId="164" fontId="11" fillId="8" borderId="30" xfId="2" applyNumberFormat="1" applyFont="1" applyBorder="1" applyAlignment="1">
      <alignment horizontal="left"/>
    </xf>
    <xf numFmtId="164" fontId="11" fillId="8" borderId="33" xfId="2" applyNumberFormat="1" applyFont="1" applyBorder="1" applyAlignment="1">
      <alignment horizontal="left"/>
    </xf>
    <xf numFmtId="164" fontId="11" fillId="9" borderId="29" xfId="1" applyNumberFormat="1" applyFont="1" applyBorder="1" applyAlignment="1">
      <alignment horizontal="center"/>
    </xf>
    <xf numFmtId="164" fontId="11" fillId="9" borderId="33" xfId="1" applyNumberFormat="1" applyFont="1" applyBorder="1" applyAlignment="1">
      <alignment horizontal="center"/>
    </xf>
    <xf numFmtId="164" fontId="11" fillId="9" borderId="27" xfId="1" applyNumberFormat="1" applyFont="1" applyBorder="1" applyAlignment="1">
      <alignment horizontal="center"/>
    </xf>
    <xf numFmtId="166" fontId="12" fillId="0" borderId="40" xfId="4" applyNumberFormat="1" applyFont="1" applyBorder="1" applyAlignment="1">
      <alignment horizontal="center"/>
      <protection locked="0"/>
    </xf>
    <xf numFmtId="164" fontId="11" fillId="8" borderId="18" xfId="2" applyNumberFormat="1" applyFont="1" applyBorder="1" applyAlignment="1">
      <alignment horizontal="center"/>
    </xf>
    <xf numFmtId="165" fontId="25" fillId="8" borderId="1" xfId="2" applyNumberFormat="1" applyFont="1" applyBorder="1" applyAlignment="1">
      <alignment horizontal="left" indent="10"/>
    </xf>
    <xf numFmtId="166" fontId="12" fillId="0" borderId="13" xfId="4" applyNumberFormat="1" applyFont="1" applyBorder="1" applyAlignment="1">
      <alignment horizontal="center"/>
      <protection locked="0"/>
    </xf>
    <xf numFmtId="166" fontId="12" fillId="0" borderId="10" xfId="4" applyNumberFormat="1" applyFont="1" applyBorder="1" applyAlignment="1">
      <alignment horizontal="center"/>
      <protection locked="0"/>
    </xf>
    <xf numFmtId="166" fontId="12" fillId="0" borderId="46" xfId="4" applyNumberFormat="1" applyFont="1" applyBorder="1" applyAlignment="1">
      <alignment horizontal="centerContinuous"/>
      <protection locked="0"/>
    </xf>
    <xf numFmtId="164" fontId="11" fillId="9" borderId="45" xfId="1" applyNumberFormat="1" applyFont="1" applyBorder="1" applyAlignment="1">
      <alignment horizontal="center"/>
    </xf>
    <xf numFmtId="164" fontId="11" fillId="9" borderId="19" xfId="1" applyNumberFormat="1" applyFont="1" applyBorder="1" applyAlignment="1">
      <alignment horizontal="center"/>
    </xf>
    <xf numFmtId="164" fontId="11" fillId="8" borderId="35" xfId="2" applyNumberFormat="1" applyBorder="1" applyAlignment="1">
      <alignment horizontal="center"/>
    </xf>
    <xf numFmtId="164" fontId="29" fillId="0" borderId="9" xfId="4" applyBorder="1">
      <protection locked="0"/>
    </xf>
    <xf numFmtId="164" fontId="29" fillId="0" borderId="41" xfId="4" applyBorder="1">
      <protection locked="0"/>
    </xf>
    <xf numFmtId="164" fontId="29" fillId="0" borderId="56" xfId="4" applyBorder="1">
      <protection locked="0"/>
    </xf>
    <xf numFmtId="165" fontId="12" fillId="8" borderId="58" xfId="2" applyNumberFormat="1" applyFont="1" applyBorder="1" applyAlignment="1">
      <alignment horizontal="centerContinuous"/>
    </xf>
    <xf numFmtId="164" fontId="29" fillId="0" borderId="57" xfId="4" applyBorder="1">
      <protection locked="0"/>
    </xf>
    <xf numFmtId="165" fontId="12" fillId="8" borderId="58" xfId="2" applyNumberFormat="1" applyFont="1" applyBorder="1" applyAlignment="1">
      <alignment horizontal="center"/>
    </xf>
    <xf numFmtId="164" fontId="11" fillId="8" borderId="30" xfId="2" applyNumberFormat="1" applyBorder="1" applyAlignment="1">
      <alignment horizontal="center"/>
    </xf>
    <xf numFmtId="166" fontId="12" fillId="0" borderId="59" xfId="4" applyNumberFormat="1" applyFont="1" applyBorder="1" applyAlignment="1">
      <alignment horizontal="centerContinuous"/>
      <protection locked="0"/>
    </xf>
    <xf numFmtId="164" fontId="11" fillId="8" borderId="34" xfId="2" applyNumberFormat="1" applyFont="1" applyBorder="1" applyAlignment="1">
      <alignment horizontal="left"/>
    </xf>
    <xf numFmtId="166" fontId="13" fillId="8" borderId="43" xfId="2" quotePrefix="1" applyNumberFormat="1" applyFont="1" applyBorder="1" applyAlignment="1">
      <alignment horizontal="centerContinuous"/>
    </xf>
    <xf numFmtId="166" fontId="3" fillId="0" borderId="0" xfId="0" applyFont="1" applyProtection="1">
      <protection locked="0"/>
    </xf>
    <xf numFmtId="166" fontId="3" fillId="39" borderId="0" xfId="0" applyFont="1" applyFill="1" applyProtection="1">
      <protection locked="0"/>
    </xf>
    <xf numFmtId="166" fontId="37" fillId="40" borderId="67" xfId="0" applyFont="1" applyFill="1" applyBorder="1" applyAlignment="1" applyProtection="1">
      <protection locked="0"/>
    </xf>
    <xf numFmtId="166" fontId="3" fillId="40" borderId="69" xfId="0" applyFont="1" applyFill="1" applyBorder="1" applyProtection="1">
      <protection locked="0"/>
    </xf>
    <xf numFmtId="166" fontId="37" fillId="40" borderId="50" xfId="0" applyFont="1" applyFill="1" applyBorder="1" applyAlignment="1" applyProtection="1">
      <alignment horizontal="center"/>
      <protection locked="0"/>
    </xf>
    <xf numFmtId="166" fontId="37" fillId="40" borderId="71" xfId="0" applyFont="1" applyFill="1" applyBorder="1" applyAlignment="1" applyProtection="1">
      <protection locked="0"/>
    </xf>
    <xf numFmtId="166" fontId="3" fillId="0" borderId="0" xfId="0" applyFont="1" applyFill="1" applyBorder="1" applyAlignment="1" applyProtection="1">
      <alignment horizontal="left"/>
      <protection locked="0"/>
    </xf>
    <xf numFmtId="166" fontId="3" fillId="0" borderId="0" xfId="0" applyFont="1" applyFill="1" applyBorder="1" applyAlignment="1" applyProtection="1">
      <alignment horizontal="left"/>
      <protection hidden="1"/>
    </xf>
    <xf numFmtId="166" fontId="3" fillId="0" borderId="0" xfId="0" applyFont="1" applyFill="1" applyBorder="1" applyAlignment="1" applyProtection="1">
      <alignment horizontal="center"/>
      <protection hidden="1"/>
    </xf>
    <xf numFmtId="166" fontId="37" fillId="40" borderId="83" xfId="0" applyFont="1" applyFill="1" applyBorder="1" applyAlignment="1" applyProtection="1">
      <protection locked="0"/>
    </xf>
    <xf numFmtId="166" fontId="3" fillId="0" borderId="0" xfId="0" applyFont="1" applyFill="1" applyBorder="1" applyAlignment="1" applyProtection="1">
      <alignment wrapText="1"/>
      <protection hidden="1"/>
    </xf>
    <xf numFmtId="166" fontId="36" fillId="38" borderId="60" xfId="0" applyFont="1" applyFill="1" applyBorder="1" applyAlignment="1" applyProtection="1">
      <protection locked="0"/>
    </xf>
    <xf numFmtId="166" fontId="36" fillId="38" borderId="62" xfId="0" applyFont="1" applyFill="1" applyBorder="1" applyAlignment="1" applyProtection="1">
      <protection locked="0"/>
    </xf>
    <xf numFmtId="166" fontId="3" fillId="36" borderId="98" xfId="0" applyFont="1" applyFill="1" applyBorder="1" applyAlignment="1" applyProtection="1">
      <alignment vertical="center"/>
      <protection hidden="1"/>
    </xf>
    <xf numFmtId="166" fontId="3" fillId="36" borderId="103" xfId="0" applyFont="1" applyFill="1" applyBorder="1" applyAlignment="1" applyProtection="1">
      <alignment vertical="center"/>
      <protection hidden="1"/>
    </xf>
    <xf numFmtId="166" fontId="3" fillId="36" borderId="110" xfId="0" applyFont="1" applyFill="1" applyBorder="1" applyAlignment="1" applyProtection="1">
      <alignment vertical="center"/>
      <protection hidden="1"/>
    </xf>
    <xf numFmtId="166" fontId="37" fillId="0" borderId="0" xfId="0" applyFont="1" applyAlignment="1" applyProtection="1">
      <alignment horizontal="center"/>
      <protection locked="0"/>
    </xf>
    <xf numFmtId="166" fontId="37" fillId="0" borderId="0" xfId="0" applyFont="1" applyFill="1" applyBorder="1" applyAlignment="1" applyProtection="1">
      <protection locked="0"/>
    </xf>
    <xf numFmtId="166" fontId="30" fillId="38" borderId="60" xfId="0" applyFont="1" applyFill="1" applyBorder="1" applyProtection="1">
      <protection locked="0"/>
    </xf>
    <xf numFmtId="166" fontId="38" fillId="38" borderId="62" xfId="0" applyFont="1" applyFill="1" applyBorder="1" applyAlignment="1" applyProtection="1">
      <protection locked="0"/>
    </xf>
    <xf numFmtId="166" fontId="37" fillId="39" borderId="0" xfId="0" applyFont="1" applyFill="1" applyAlignment="1" applyProtection="1">
      <alignment horizontal="center"/>
      <protection locked="0"/>
    </xf>
    <xf numFmtId="166" fontId="3" fillId="0" borderId="0" xfId="0" applyFont="1" applyAlignment="1" applyProtection="1">
      <alignment horizontal="center"/>
      <protection hidden="1"/>
    </xf>
    <xf numFmtId="166" fontId="3" fillId="0" borderId="0" xfId="0" applyFont="1" applyProtection="1">
      <protection hidden="1"/>
    </xf>
    <xf numFmtId="166" fontId="3" fillId="0" borderId="0" xfId="0" applyFont="1" applyProtection="1"/>
    <xf numFmtId="166" fontId="37" fillId="0" borderId="0" xfId="0" applyFont="1" applyAlignment="1" applyProtection="1">
      <alignment horizontal="left"/>
      <protection locked="0"/>
    </xf>
    <xf numFmtId="166" fontId="37" fillId="0" borderId="0" xfId="0" applyFont="1" applyProtection="1">
      <protection locked="0"/>
    </xf>
    <xf numFmtId="166" fontId="36" fillId="38" borderId="60" xfId="0" applyFont="1" applyFill="1" applyBorder="1" applyAlignment="1" applyProtection="1">
      <alignment vertical="center" textRotation="90"/>
      <protection locked="0"/>
    </xf>
    <xf numFmtId="0" fontId="28" fillId="0" borderId="0" xfId="54" applyNumberFormat="1" applyFont="1" applyFill="1" applyBorder="1" applyAlignment="1">
      <alignment horizontal="center"/>
    </xf>
    <xf numFmtId="166" fontId="0" fillId="0" borderId="0" xfId="0">
      <protection locked="0"/>
    </xf>
    <xf numFmtId="166" fontId="12" fillId="0" borderId="40" xfId="4" applyNumberFormat="1" applyFont="1" applyBorder="1" applyAlignment="1">
      <alignment horizontal="centerContinuous"/>
      <protection locked="0"/>
    </xf>
    <xf numFmtId="171" fontId="36" fillId="38" borderId="62" xfId="0" applyNumberFormat="1" applyFont="1" applyFill="1" applyBorder="1" applyAlignment="1" applyProtection="1">
      <alignment horizontal="center"/>
      <protection locked="0"/>
    </xf>
    <xf numFmtId="171" fontId="36" fillId="38" borderId="93" xfId="0" applyNumberFormat="1" applyFont="1" applyFill="1" applyBorder="1" applyAlignment="1" applyProtection="1">
      <alignment horizontal="center"/>
      <protection locked="0"/>
    </xf>
    <xf numFmtId="166" fontId="37" fillId="40" borderId="70" xfId="0" applyFont="1" applyFill="1" applyBorder="1" applyAlignment="1" applyProtection="1">
      <alignment horizontal="center"/>
      <protection locked="0"/>
    </xf>
    <xf numFmtId="166" fontId="37" fillId="40" borderId="72" xfId="0" applyFont="1" applyFill="1" applyBorder="1" applyAlignment="1" applyProtection="1">
      <alignment horizontal="left"/>
      <protection locked="0"/>
    </xf>
    <xf numFmtId="166" fontId="37" fillId="40" borderId="73" xfId="0" applyFont="1" applyFill="1" applyBorder="1" applyAlignment="1" applyProtection="1">
      <alignment horizontal="left"/>
      <protection locked="0"/>
    </xf>
    <xf numFmtId="166" fontId="37" fillId="40" borderId="79" xfId="0" applyFont="1" applyFill="1" applyBorder="1" applyAlignment="1" applyProtection="1">
      <alignment horizontal="left"/>
      <protection locked="0"/>
    </xf>
    <xf numFmtId="166" fontId="37" fillId="40" borderId="80" xfId="0" applyFont="1" applyFill="1" applyBorder="1" applyAlignment="1" applyProtection="1">
      <alignment horizontal="left"/>
      <protection locked="0"/>
    </xf>
    <xf numFmtId="166" fontId="13" fillId="0" borderId="0" xfId="0" applyFont="1">
      <protection locked="0"/>
    </xf>
    <xf numFmtId="169" fontId="0" fillId="6" borderId="0" xfId="59" applyFont="1"/>
    <xf numFmtId="14" fontId="0" fillId="6" borderId="0" xfId="59" applyNumberFormat="1" applyFont="1" applyAlignment="1">
      <alignment horizontal="left"/>
    </xf>
    <xf numFmtId="166" fontId="37" fillId="41" borderId="111" xfId="0" applyFont="1" applyFill="1" applyBorder="1" applyAlignment="1" applyProtection="1">
      <alignment vertical="center"/>
      <protection locked="0"/>
    </xf>
    <xf numFmtId="166" fontId="37" fillId="41" borderId="130" xfId="0" applyFont="1" applyFill="1" applyBorder="1" applyAlignment="1" applyProtection="1">
      <alignment vertical="center"/>
      <protection locked="0"/>
    </xf>
    <xf numFmtId="166" fontId="37" fillId="42" borderId="111" xfId="0" applyFont="1" applyFill="1" applyBorder="1" applyAlignment="1" applyProtection="1">
      <alignment vertical="center"/>
      <protection locked="0"/>
    </xf>
    <xf numFmtId="166" fontId="37" fillId="42" borderId="130" xfId="0" applyFont="1" applyFill="1" applyBorder="1" applyAlignment="1" applyProtection="1">
      <alignment vertical="center"/>
      <protection locked="0"/>
    </xf>
    <xf numFmtId="171" fontId="3" fillId="43" borderId="0" xfId="0" applyNumberFormat="1" applyFont="1" applyFill="1" applyBorder="1" applyAlignment="1" applyProtection="1">
      <alignment horizontal="center"/>
      <protection hidden="1"/>
    </xf>
    <xf numFmtId="174" fontId="3" fillId="43" borderId="112" xfId="0" applyNumberFormat="1" applyFont="1" applyFill="1" applyBorder="1" applyAlignment="1" applyProtection="1">
      <alignment horizontal="center"/>
      <protection hidden="1"/>
    </xf>
    <xf numFmtId="171" fontId="3" fillId="43" borderId="116" xfId="0" applyNumberFormat="1" applyFont="1" applyFill="1" applyBorder="1" applyAlignment="1" applyProtection="1">
      <alignment horizontal="center"/>
      <protection hidden="1"/>
    </xf>
    <xf numFmtId="171" fontId="3" fillId="43" borderId="117" xfId="0" applyNumberFormat="1" applyFont="1" applyFill="1" applyBorder="1" applyAlignment="1" applyProtection="1">
      <alignment horizontal="center"/>
      <protection hidden="1"/>
    </xf>
    <xf numFmtId="166" fontId="36" fillId="38" borderId="0" xfId="0" applyFont="1" applyFill="1" applyBorder="1" applyAlignment="1" applyProtection="1">
      <alignment vertical="center" textRotation="90"/>
      <protection locked="0"/>
    </xf>
    <xf numFmtId="166" fontId="23" fillId="0" borderId="0" xfId="0" applyFont="1">
      <protection locked="0"/>
    </xf>
    <xf numFmtId="0" fontId="41" fillId="0" borderId="0" xfId="58" applyFont="1" applyFill="1" applyAlignment="1" applyProtection="1">
      <alignment vertical="top" wrapText="1"/>
      <protection locked="0"/>
    </xf>
    <xf numFmtId="166" fontId="37" fillId="42" borderId="134" xfId="0" applyFont="1" applyFill="1" applyBorder="1" applyAlignment="1" applyProtection="1">
      <protection locked="0"/>
    </xf>
    <xf numFmtId="166" fontId="37" fillId="42" borderId="135" xfId="0" applyFont="1" applyFill="1" applyBorder="1" applyAlignment="1" applyProtection="1">
      <protection locked="0"/>
    </xf>
    <xf numFmtId="0" fontId="0" fillId="6" borderId="0" xfId="7" applyNumberFormat="1" applyFont="1"/>
    <xf numFmtId="0" fontId="33" fillId="6" borderId="0" xfId="7" applyNumberFormat="1" applyFont="1"/>
    <xf numFmtId="0" fontId="25" fillId="8" borderId="47" xfId="2" applyNumberFormat="1" applyFont="1" applyBorder="1" applyAlignment="1">
      <alignment horizontal="centerContinuous"/>
    </xf>
    <xf numFmtId="0" fontId="25" fillId="8" borderId="48" xfId="2" applyNumberFormat="1" applyFont="1" applyBorder="1" applyAlignment="1">
      <alignment horizontal="centerContinuous"/>
    </xf>
    <xf numFmtId="0" fontId="25" fillId="9" borderId="48" xfId="1" applyNumberFormat="1" applyFont="1" applyBorder="1" applyAlignment="1">
      <alignment horizontal="centerContinuous"/>
    </xf>
    <xf numFmtId="0" fontId="25" fillId="9" borderId="49" xfId="1" applyNumberFormat="1" applyFont="1" applyBorder="1" applyAlignment="1">
      <alignment horizontal="centerContinuous"/>
    </xf>
    <xf numFmtId="0" fontId="25" fillId="6" borderId="0" xfId="7" applyNumberFormat="1" applyFont="1" applyAlignment="1"/>
    <xf numFmtId="0" fontId="12" fillId="0" borderId="50" xfId="56" applyNumberFormat="1" applyFont="1" applyBorder="1" applyAlignment="1">
      <alignment horizontal="centerContinuous"/>
      <protection locked="0"/>
    </xf>
    <xf numFmtId="0" fontId="12" fillId="0" borderId="51" xfId="56" applyNumberFormat="1" applyFont="1" applyBorder="1" applyAlignment="1">
      <alignment horizontal="centerContinuous"/>
      <protection locked="0"/>
    </xf>
    <xf numFmtId="0" fontId="11" fillId="0" borderId="50" xfId="56" applyNumberFormat="1" applyFont="1" applyBorder="1" applyAlignment="1">
      <alignment horizontal="centerContinuous"/>
      <protection locked="0"/>
    </xf>
    <xf numFmtId="0" fontId="12" fillId="0" borderId="0" xfId="56" applyNumberFormat="1" applyFont="1" applyBorder="1" applyAlignment="1">
      <alignment horizontal="centerContinuous"/>
      <protection locked="0"/>
    </xf>
    <xf numFmtId="0" fontId="12" fillId="0" borderId="8" xfId="56" applyNumberFormat="1" applyFont="1" applyBorder="1" applyAlignment="1">
      <alignment horizontal="centerContinuous"/>
      <protection locked="0"/>
    </xf>
    <xf numFmtId="0" fontId="12" fillId="0" borderId="54" xfId="56" applyNumberFormat="1" applyFont="1" applyBorder="1" applyAlignment="1">
      <protection locked="0"/>
    </xf>
    <xf numFmtId="0" fontId="13" fillId="6" borderId="0" xfId="7" applyNumberFormat="1" applyFont="1" applyBorder="1" applyAlignment="1">
      <alignment horizontal="centerContinuous"/>
    </xf>
    <xf numFmtId="0" fontId="11" fillId="9" borderId="30" xfId="1" applyNumberFormat="1" applyFont="1" applyBorder="1" applyAlignment="1"/>
    <xf numFmtId="0" fontId="11" fillId="9" borderId="4" xfId="1" applyNumberFormat="1" applyFont="1" applyBorder="1" applyAlignment="1"/>
    <xf numFmtId="0" fontId="11" fillId="8" borderId="31" xfId="2" applyNumberFormat="1" applyFont="1" applyBorder="1" applyAlignment="1"/>
    <xf numFmtId="0" fontId="11" fillId="8" borderId="30" xfId="2" applyNumberFormat="1" applyFont="1" applyBorder="1" applyAlignment="1"/>
    <xf numFmtId="0" fontId="11" fillId="8" borderId="33" xfId="2" applyNumberFormat="1" applyFont="1" applyBorder="1" applyAlignment="1"/>
    <xf numFmtId="0" fontId="11" fillId="9" borderId="29" xfId="1" applyNumberFormat="1" applyFont="1" applyBorder="1" applyAlignment="1"/>
    <xf numFmtId="0" fontId="11" fillId="9" borderId="33" xfId="1" applyNumberFormat="1" applyFont="1" applyBorder="1" applyAlignment="1"/>
    <xf numFmtId="0" fontId="11" fillId="9" borderId="28" xfId="1" applyNumberFormat="1" applyFont="1" applyBorder="1" applyAlignment="1"/>
    <xf numFmtId="0" fontId="11" fillId="9" borderId="27" xfId="1" applyNumberFormat="1" applyFont="1" applyBorder="1" applyAlignment="1"/>
    <xf numFmtId="0" fontId="11" fillId="9" borderId="19" xfId="1" applyNumberFormat="1" applyFont="1" applyBorder="1" applyAlignment="1"/>
    <xf numFmtId="0" fontId="29" fillId="0" borderId="0" xfId="56" applyNumberFormat="1" applyBorder="1">
      <protection locked="0"/>
    </xf>
    <xf numFmtId="0" fontId="29" fillId="0" borderId="7" xfId="56" applyNumberFormat="1" applyBorder="1">
      <protection locked="0"/>
    </xf>
    <xf numFmtId="0" fontId="29" fillId="0" borderId="8" xfId="56" applyNumberFormat="1" applyBorder="1">
      <protection locked="0"/>
    </xf>
    <xf numFmtId="0" fontId="29" fillId="0" borderId="5" xfId="56" applyNumberFormat="1" applyBorder="1">
      <protection locked="0"/>
    </xf>
    <xf numFmtId="0" fontId="4" fillId="6" borderId="0" xfId="7" applyNumberFormat="1" applyFont="1" applyAlignment="1">
      <alignment horizontal="left"/>
    </xf>
    <xf numFmtId="0" fontId="29" fillId="0" borderId="0" xfId="56" quotePrefix="1" applyNumberFormat="1" applyBorder="1">
      <protection locked="0"/>
    </xf>
    <xf numFmtId="0" fontId="4" fillId="6" borderId="0" xfId="7" applyNumberFormat="1" applyAlignment="1"/>
    <xf numFmtId="169" fontId="25" fillId="8" borderId="55" xfId="2" applyNumberFormat="1" applyFont="1" applyBorder="1" applyAlignment="1">
      <alignment horizontal="centerContinuous"/>
    </xf>
    <xf numFmtId="169" fontId="12" fillId="0" borderId="52" xfId="56" applyNumberFormat="1" applyFont="1" applyBorder="1" applyAlignment="1">
      <alignment horizontal="centerContinuous"/>
      <protection locked="0"/>
    </xf>
    <xf numFmtId="169" fontId="11" fillId="8" borderId="18" xfId="2" applyNumberFormat="1" applyFont="1" applyBorder="1" applyAlignment="1"/>
    <xf numFmtId="169" fontId="11" fillId="8" borderId="4" xfId="2" applyNumberFormat="1" applyFont="1" applyBorder="1" applyAlignment="1"/>
    <xf numFmtId="169" fontId="12" fillId="0" borderId="50" xfId="56" applyNumberFormat="1" applyFont="1" applyBorder="1" applyAlignment="1">
      <alignment horizontal="centerContinuous"/>
      <protection locked="0"/>
    </xf>
    <xf numFmtId="169" fontId="11" fillId="8" borderId="27" xfId="2" applyNumberFormat="1" applyBorder="1" applyAlignment="1"/>
    <xf numFmtId="169" fontId="11" fillId="8" borderId="4" xfId="2" applyNumberFormat="1" applyBorder="1" applyAlignment="1"/>
    <xf numFmtId="169" fontId="11" fillId="8" borderId="28" xfId="2" applyNumberFormat="1" applyBorder="1" applyAlignment="1"/>
    <xf numFmtId="169" fontId="11" fillId="8" borderId="27" xfId="2" applyNumberFormat="1" applyFont="1" applyBorder="1" applyAlignment="1"/>
    <xf numFmtId="169" fontId="11" fillId="9" borderId="30" xfId="1" applyNumberFormat="1" applyFont="1" applyBorder="1" applyAlignment="1"/>
    <xf numFmtId="169" fontId="11" fillId="9" borderId="32" xfId="1" applyNumberFormat="1" applyFont="1" applyBorder="1" applyAlignment="1"/>
    <xf numFmtId="169" fontId="11" fillId="9" borderId="4" xfId="1" applyNumberFormat="1" applyFont="1" applyBorder="1" applyAlignment="1"/>
    <xf numFmtId="169" fontId="11" fillId="8" borderId="28" xfId="2" applyNumberFormat="1" applyFont="1" applyBorder="1" applyAlignment="1"/>
    <xf numFmtId="169" fontId="12" fillId="0" borderId="0" xfId="56" applyNumberFormat="1" applyFont="1" applyBorder="1" applyAlignment="1">
      <alignment horizontal="centerContinuous"/>
      <protection locked="0"/>
    </xf>
    <xf numFmtId="169" fontId="12" fillId="0" borderId="7" xfId="56" applyNumberFormat="1" applyFont="1" applyBorder="1" applyAlignment="1">
      <alignment horizontal="centerContinuous"/>
      <protection locked="0"/>
    </xf>
    <xf numFmtId="169" fontId="12" fillId="0" borderId="53" xfId="56" applyNumberFormat="1" applyFont="1" applyBorder="1" applyAlignment="1">
      <alignment horizontal="centerContinuous"/>
      <protection locked="0"/>
    </xf>
    <xf numFmtId="169" fontId="12" fillId="0" borderId="5" xfId="56" applyNumberFormat="1" applyFont="1" applyBorder="1" applyAlignment="1">
      <alignment horizontal="centerContinuous"/>
      <protection locked="0"/>
    </xf>
    <xf numFmtId="169" fontId="25" fillId="8" borderId="47" xfId="2" applyNumberFormat="1" applyFont="1" applyBorder="1" applyAlignment="1">
      <alignment horizontal="centerContinuous"/>
    </xf>
    <xf numFmtId="169" fontId="25" fillId="9" borderId="47" xfId="1" applyNumberFormat="1" applyFont="1" applyBorder="1" applyAlignment="1">
      <alignment horizontal="centerContinuous"/>
    </xf>
    <xf numFmtId="0" fontId="29" fillId="9" borderId="30" xfId="1" applyNumberFormat="1" applyFont="1" applyBorder="1" applyAlignment="1"/>
    <xf numFmtId="169" fontId="11" fillId="6" borderId="0" xfId="7" applyNumberFormat="1" applyFont="1" applyAlignment="1">
      <alignment vertical="center"/>
    </xf>
    <xf numFmtId="165" fontId="11" fillId="6" borderId="0" xfId="7" applyFont="1" applyBorder="1" applyAlignment="1"/>
    <xf numFmtId="166" fontId="42" fillId="0" borderId="0" xfId="0" applyFont="1">
      <protection locked="0"/>
    </xf>
    <xf numFmtId="164" fontId="11" fillId="9" borderId="34" xfId="1" applyNumberFormat="1" applyFont="1" applyBorder="1" applyAlignment="1">
      <alignment horizontal="center"/>
    </xf>
    <xf numFmtId="165" fontId="25" fillId="9" borderId="1" xfId="1" applyNumberFormat="1" applyFont="1" applyBorder="1" applyAlignment="1">
      <alignment horizontal="centerContinuous"/>
    </xf>
    <xf numFmtId="165" fontId="25" fillId="9" borderId="44" xfId="1" applyNumberFormat="1" applyFont="1" applyBorder="1" applyAlignment="1">
      <alignment horizontal="centerContinuous"/>
    </xf>
    <xf numFmtId="165" fontId="25" fillId="9" borderId="138" xfId="1" applyNumberFormat="1" applyFont="1" applyBorder="1" applyAlignment="1">
      <alignment horizontal="centerContinuous"/>
    </xf>
    <xf numFmtId="164" fontId="11" fillId="9" borderId="18" xfId="1" applyNumberFormat="1" applyFont="1" applyBorder="1" applyAlignment="1">
      <alignment horizontal="left"/>
    </xf>
    <xf numFmtId="166" fontId="12" fillId="0" borderId="16" xfId="4" applyNumberFormat="1" applyFont="1" applyBorder="1" applyAlignment="1">
      <alignment horizontal="left" indent="6"/>
      <protection locked="0"/>
    </xf>
    <xf numFmtId="165" fontId="25" fillId="8" borderId="58" xfId="2" applyNumberFormat="1" applyFont="1" applyBorder="1" applyAlignment="1">
      <alignment horizontal="centerContinuous"/>
    </xf>
    <xf numFmtId="166" fontId="12" fillId="0" borderId="43" xfId="4" applyNumberFormat="1" applyFont="1" applyBorder="1" applyAlignment="1">
      <alignment horizontal="centerContinuous"/>
      <protection locked="0"/>
    </xf>
    <xf numFmtId="164" fontId="11" fillId="8" borderId="139" xfId="2" applyNumberFormat="1" applyBorder="1" applyAlignment="1">
      <alignment horizontal="center"/>
    </xf>
    <xf numFmtId="165" fontId="25" fillId="9" borderId="137" xfId="1" applyNumberFormat="1" applyFont="1" applyBorder="1" applyAlignment="1">
      <alignment horizontal="centerContinuous"/>
    </xf>
    <xf numFmtId="0" fontId="11" fillId="9" borderId="31" xfId="1" applyNumberFormat="1" applyFont="1" applyBorder="1" applyAlignment="1"/>
    <xf numFmtId="0" fontId="12" fillId="0" borderId="136" xfId="56" applyNumberFormat="1" applyFont="1" applyBorder="1" applyAlignment="1">
      <alignment horizontal="centerContinuous"/>
      <protection locked="0"/>
    </xf>
    <xf numFmtId="0" fontId="12" fillId="0" borderId="39" xfId="56" applyNumberFormat="1" applyFont="1" applyBorder="1" applyAlignment="1">
      <alignment horizontal="centerContinuous"/>
      <protection locked="0"/>
    </xf>
    <xf numFmtId="0" fontId="25" fillId="6" borderId="0" xfId="7" applyNumberFormat="1" applyFont="1" applyBorder="1" applyAlignment="1">
      <alignment horizontal="centerContinuous"/>
    </xf>
    <xf numFmtId="169" fontId="25" fillId="6" borderId="0" xfId="7" applyNumberFormat="1" applyFont="1" applyBorder="1" applyAlignment="1">
      <alignment horizontal="centerContinuous"/>
    </xf>
    <xf numFmtId="169" fontId="12" fillId="6" borderId="0" xfId="7" applyNumberFormat="1" applyFont="1" applyBorder="1" applyAlignment="1">
      <alignment horizontal="centerContinuous"/>
    </xf>
    <xf numFmtId="0" fontId="11" fillId="6" borderId="0" xfId="7" applyNumberFormat="1" applyFont="1" applyBorder="1" applyAlignment="1">
      <alignment horizontal="centerContinuous"/>
    </xf>
    <xf numFmtId="0" fontId="12" fillId="6" borderId="0" xfId="7" applyNumberFormat="1" applyFont="1" applyBorder="1" applyAlignment="1">
      <alignment horizontal="centerContinuous"/>
    </xf>
    <xf numFmtId="0" fontId="12" fillId="6" borderId="0" xfId="7" applyNumberFormat="1" applyFont="1" applyBorder="1" applyAlignment="1"/>
    <xf numFmtId="169" fontId="13" fillId="6" borderId="0" xfId="7" applyNumberFormat="1" applyFont="1" applyBorder="1" applyAlignment="1">
      <alignment horizontal="centerContinuous"/>
    </xf>
    <xf numFmtId="169" fontId="11" fillId="6" borderId="0" xfId="7" applyNumberFormat="1" applyFont="1" applyBorder="1"/>
    <xf numFmtId="0" fontId="11" fillId="6" borderId="0" xfId="7" applyNumberFormat="1" applyFont="1" applyBorder="1" applyAlignment="1"/>
    <xf numFmtId="169" fontId="11" fillId="6" borderId="0" xfId="7" applyNumberFormat="1" applyFont="1" applyBorder="1" applyAlignment="1"/>
    <xf numFmtId="169" fontId="11" fillId="6" borderId="0" xfId="7" applyNumberFormat="1" applyFont="1" applyBorder="1" applyAlignment="1">
      <alignment vertical="center"/>
    </xf>
    <xf numFmtId="169" fontId="12" fillId="0" borderId="138" xfId="56" applyNumberFormat="1" applyFont="1" applyBorder="1" applyAlignment="1">
      <alignment horizontal="centerContinuous"/>
      <protection locked="0"/>
    </xf>
    <xf numFmtId="0" fontId="11" fillId="9" borderId="18" xfId="1" applyNumberFormat="1" applyFont="1" applyBorder="1" applyAlignment="1"/>
    <xf numFmtId="1" fontId="12" fillId="8" borderId="47" xfId="2" applyNumberFormat="1" applyFont="1" applyBorder="1" applyAlignment="1">
      <alignment horizontal="centerContinuous"/>
    </xf>
    <xf numFmtId="1" fontId="11" fillId="8" borderId="48" xfId="2" applyNumberFormat="1" applyBorder="1" applyAlignment="1">
      <alignment horizontal="centerContinuous"/>
    </xf>
    <xf numFmtId="1" fontId="11" fillId="8" borderId="49" xfId="2" applyNumberFormat="1" applyBorder="1" applyAlignment="1">
      <alignment horizontal="centerContinuous"/>
    </xf>
    <xf numFmtId="1" fontId="13" fillId="6" borderId="5" xfId="59" applyNumberFormat="1" applyFont="1" applyBorder="1" applyAlignment="1">
      <alignment horizontal="centerContinuous"/>
    </xf>
    <xf numFmtId="1" fontId="13" fillId="6" borderId="0" xfId="59" applyNumberFormat="1" applyFont="1" applyBorder="1" applyAlignment="1">
      <alignment horizontal="centerContinuous"/>
    </xf>
    <xf numFmtId="1" fontId="13" fillId="6" borderId="6" xfId="59" applyNumberFormat="1" applyFont="1" applyBorder="1" applyAlignment="1">
      <alignment horizontal="centerContinuous"/>
    </xf>
    <xf numFmtId="1" fontId="11" fillId="8" borderId="29" xfId="2" applyNumberFormat="1" applyBorder="1"/>
    <xf numFmtId="1" fontId="11" fillId="8" borderId="30" xfId="2" applyNumberFormat="1" applyBorder="1"/>
    <xf numFmtId="1" fontId="11" fillId="8" borderId="34" xfId="2" applyNumberFormat="1" applyBorder="1"/>
    <xf numFmtId="0" fontId="33" fillId="6" borderId="0" xfId="7" applyNumberFormat="1" applyFont="1" applyBorder="1"/>
    <xf numFmtId="0" fontId="25" fillId="9" borderId="47" xfId="1" applyNumberFormat="1" applyFont="1" applyBorder="1" applyAlignment="1">
      <alignment horizontal="centerContinuous"/>
    </xf>
    <xf numFmtId="0" fontId="12" fillId="0" borderId="52" xfId="56" applyNumberFormat="1" applyFont="1" applyBorder="1" applyAlignment="1">
      <alignment horizontal="centerContinuous"/>
      <protection locked="0"/>
    </xf>
    <xf numFmtId="166" fontId="12" fillId="0" borderId="140" xfId="4" applyNumberFormat="1" applyFont="1" applyBorder="1" applyAlignment="1">
      <alignment horizontal="centerContinuous"/>
      <protection locked="0"/>
    </xf>
    <xf numFmtId="164" fontId="11" fillId="9" borderId="141" xfId="1" applyNumberFormat="1" applyFont="1" applyBorder="1" applyAlignment="1">
      <alignment horizontal="center"/>
    </xf>
    <xf numFmtId="166" fontId="12" fillId="0" borderId="143" xfId="4" applyNumberFormat="1" applyFont="1" applyBorder="1" applyAlignment="1">
      <alignment horizontal="centerContinuous"/>
      <protection locked="0"/>
    </xf>
    <xf numFmtId="164" fontId="11" fillId="9" borderId="142" xfId="1" applyNumberFormat="1" applyFont="1" applyBorder="1" applyAlignment="1">
      <alignment horizontal="center"/>
    </xf>
    <xf numFmtId="164" fontId="11" fillId="8" borderId="34" xfId="2" applyNumberFormat="1" applyBorder="1" applyAlignment="1">
      <alignment horizontal="center"/>
    </xf>
    <xf numFmtId="164" fontId="11" fillId="9" borderId="34" xfId="1" applyNumberFormat="1" applyFont="1" applyBorder="1" applyAlignment="1">
      <alignment horizontal="left"/>
    </xf>
    <xf numFmtId="164" fontId="11" fillId="8" borderId="142" xfId="2" applyNumberFormat="1" applyFont="1" applyBorder="1" applyAlignment="1">
      <alignment horizontal="center"/>
    </xf>
    <xf numFmtId="164" fontId="29" fillId="0" borderId="8" xfId="4" applyFont="1" applyFill="1" applyBorder="1">
      <protection locked="0"/>
    </xf>
    <xf numFmtId="164" fontId="12" fillId="0" borderId="50" xfId="4" applyFont="1" applyBorder="1" applyAlignment="1">
      <alignment horizontal="centerContinuous"/>
      <protection locked="0"/>
    </xf>
    <xf numFmtId="164" fontId="12" fillId="0" borderId="0" xfId="4" applyFont="1" applyBorder="1" applyAlignment="1">
      <alignment horizontal="centerContinuous"/>
      <protection locked="0"/>
    </xf>
    <xf numFmtId="164" fontId="12" fillId="0" borderId="5" xfId="4" applyFont="1" applyBorder="1" applyAlignment="1">
      <alignment horizontal="center"/>
      <protection locked="0"/>
    </xf>
    <xf numFmtId="164" fontId="12" fillId="0" borderId="52" xfId="4" applyFont="1" applyBorder="1" applyAlignment="1">
      <alignment horizontal="centerContinuous"/>
      <protection locked="0"/>
    </xf>
    <xf numFmtId="165" fontId="25" fillId="8" borderId="138" xfId="2" applyFont="1" applyBorder="1" applyAlignment="1">
      <alignment horizontal="centerContinuous"/>
    </xf>
    <xf numFmtId="165" fontId="25" fillId="8" borderId="44" xfId="2" applyFont="1" applyBorder="1" applyAlignment="1">
      <alignment horizontal="centerContinuous"/>
    </xf>
    <xf numFmtId="165" fontId="25" fillId="8" borderId="137" xfId="2" applyFont="1" applyBorder="1" applyAlignment="1">
      <alignment horizontal="centerContinuous"/>
    </xf>
    <xf numFmtId="165" fontId="11" fillId="8" borderId="29" xfId="2" applyFont="1" applyBorder="1" applyAlignment="1">
      <alignment horizontal="center"/>
    </xf>
    <xf numFmtId="165" fontId="11" fillId="8" borderId="30" xfId="2" applyFont="1" applyBorder="1" applyAlignment="1">
      <alignment horizontal="center"/>
    </xf>
    <xf numFmtId="165" fontId="11" fillId="8" borderId="30" xfId="2" applyFont="1" applyBorder="1" applyAlignment="1">
      <alignment horizontal="left"/>
    </xf>
    <xf numFmtId="165" fontId="11" fillId="8" borderId="29" xfId="2" applyBorder="1" applyAlignment="1">
      <alignment horizontal="center"/>
    </xf>
    <xf numFmtId="170" fontId="11" fillId="8" borderId="30" xfId="2" applyNumberFormat="1" applyFont="1" applyBorder="1" applyAlignment="1">
      <alignment horizontal="left"/>
    </xf>
    <xf numFmtId="0" fontId="29" fillId="0" borderId="7" xfId="56" applyNumberFormat="1" applyFont="1" applyFill="1" applyBorder="1">
      <protection locked="0"/>
    </xf>
    <xf numFmtId="0" fontId="29" fillId="0" borderId="6" xfId="56" applyNumberFormat="1" applyBorder="1">
      <protection locked="0"/>
    </xf>
    <xf numFmtId="0" fontId="29" fillId="0" borderId="0" xfId="56" applyNumberFormat="1" applyBorder="1" applyAlignment="1">
      <alignment horizontal="center"/>
      <protection locked="0"/>
    </xf>
    <xf numFmtId="9" fontId="29" fillId="0" borderId="0" xfId="56" applyNumberFormat="1" applyBorder="1" applyAlignment="1">
      <alignment horizontal="center"/>
      <protection locked="0"/>
    </xf>
    <xf numFmtId="0" fontId="29" fillId="0" borderId="7" xfId="56" applyNumberFormat="1" applyBorder="1" applyAlignment="1">
      <alignment horizontal="center"/>
      <protection locked="0"/>
    </xf>
    <xf numFmtId="171" fontId="29" fillId="0" borderId="5" xfId="56" applyNumberFormat="1" applyBorder="1" applyAlignment="1">
      <alignment horizontal="center"/>
      <protection locked="0"/>
    </xf>
    <xf numFmtId="171" fontId="29" fillId="0" borderId="0" xfId="56" applyNumberFormat="1" applyBorder="1" applyAlignment="1">
      <alignment horizontal="center"/>
      <protection locked="0"/>
    </xf>
    <xf numFmtId="166" fontId="35" fillId="0" borderId="0" xfId="0" applyFont="1">
      <protection locked="0"/>
    </xf>
    <xf numFmtId="164" fontId="29" fillId="0" borderId="5" xfId="4" applyBorder="1" applyAlignment="1">
      <alignment horizontal="center"/>
      <protection locked="0"/>
    </xf>
    <xf numFmtId="164" fontId="29" fillId="0" borderId="0" xfId="4" applyBorder="1" applyAlignment="1">
      <alignment horizontal="center"/>
      <protection locked="0"/>
    </xf>
    <xf numFmtId="171" fontId="29" fillId="0" borderId="0" xfId="4" applyNumberFormat="1" applyBorder="1" applyAlignment="1">
      <alignment horizontal="center"/>
      <protection locked="0"/>
    </xf>
    <xf numFmtId="171" fontId="29" fillId="0" borderId="7" xfId="4" applyNumberFormat="1" applyBorder="1" applyAlignment="1">
      <alignment horizontal="center"/>
      <protection locked="0"/>
    </xf>
    <xf numFmtId="171" fontId="29" fillId="0" borderId="7" xfId="56" applyNumberFormat="1" applyBorder="1" applyAlignment="1">
      <alignment horizontal="center"/>
      <protection locked="0"/>
    </xf>
    <xf numFmtId="166" fontId="21" fillId="0" borderId="0" xfId="0" applyFont="1">
      <protection locked="0"/>
    </xf>
    <xf numFmtId="0" fontId="29" fillId="0" borderId="9" xfId="56" applyNumberFormat="1" applyBorder="1" applyAlignment="1">
      <alignment horizontal="center"/>
      <protection locked="0"/>
    </xf>
    <xf numFmtId="0" fontId="29" fillId="0" borderId="15" xfId="56" applyNumberFormat="1" applyBorder="1" applyAlignment="1">
      <alignment horizontal="center"/>
      <protection locked="0"/>
    </xf>
    <xf numFmtId="0" fontId="43" fillId="6" borderId="0" xfId="7" applyNumberFormat="1" applyFont="1" applyAlignment="1"/>
    <xf numFmtId="0" fontId="34" fillId="6" borderId="0" xfId="7" applyNumberFormat="1" applyFont="1" applyAlignment="1"/>
    <xf numFmtId="168" fontId="29" fillId="0" borderId="5" xfId="4" applyNumberFormat="1" applyBorder="1" applyAlignment="1">
      <alignment horizontal="center"/>
      <protection locked="0"/>
    </xf>
    <xf numFmtId="168" fontId="29" fillId="0" borderId="0" xfId="4" applyNumberFormat="1" applyBorder="1" applyAlignment="1">
      <alignment horizontal="center"/>
      <protection locked="0"/>
    </xf>
    <xf numFmtId="168" fontId="29" fillId="0" borderId="7" xfId="4" applyNumberFormat="1" applyBorder="1" applyAlignment="1">
      <alignment horizontal="center"/>
      <protection locked="0"/>
    </xf>
    <xf numFmtId="168" fontId="29" fillId="0" borderId="147" xfId="4" applyNumberFormat="1" applyBorder="1" applyAlignment="1">
      <alignment horizontal="center"/>
      <protection locked="0"/>
    </xf>
    <xf numFmtId="168" fontId="29" fillId="0" borderId="148" xfId="4" applyNumberFormat="1" applyBorder="1" applyAlignment="1">
      <alignment horizontal="center"/>
      <protection locked="0"/>
    </xf>
    <xf numFmtId="168" fontId="29" fillId="0" borderId="149" xfId="4" applyNumberFormat="1" applyBorder="1" applyAlignment="1">
      <alignment horizontal="center"/>
      <protection locked="0"/>
    </xf>
    <xf numFmtId="164" fontId="11" fillId="9" borderId="147" xfId="1" applyNumberFormat="1" applyFont="1" applyBorder="1" applyAlignment="1">
      <alignment horizontal="center"/>
    </xf>
    <xf numFmtId="164" fontId="11" fillId="9" borderId="148" xfId="1" applyNumberFormat="1" applyFont="1" applyBorder="1" applyAlignment="1">
      <alignment horizontal="center"/>
    </xf>
    <xf numFmtId="164" fontId="11" fillId="9" borderId="149" xfId="1" applyNumberFormat="1" applyFont="1" applyBorder="1" applyAlignment="1">
      <alignment horizontal="center"/>
    </xf>
    <xf numFmtId="2" fontId="33" fillId="6" borderId="0" xfId="7" applyNumberFormat="1" applyFont="1"/>
    <xf numFmtId="2" fontId="33" fillId="6" borderId="0" xfId="7" applyNumberFormat="1" applyFont="1" applyBorder="1"/>
    <xf numFmtId="2" fontId="33" fillId="6" borderId="0" xfId="7" applyNumberFormat="1" applyFont="1" applyAlignment="1"/>
    <xf numFmtId="2" fontId="34" fillId="6" borderId="0" xfId="7" applyNumberFormat="1" applyFont="1" applyAlignment="1"/>
    <xf numFmtId="2" fontId="43" fillId="6" borderId="0" xfId="7" applyNumberFormat="1" applyFont="1" applyAlignment="1"/>
    <xf numFmtId="164" fontId="29" fillId="0" borderId="56" xfId="4" applyFont="1" applyFill="1" applyBorder="1">
      <protection locked="0"/>
    </xf>
    <xf numFmtId="0" fontId="29" fillId="0" borderId="146" xfId="4" applyNumberFormat="1" applyBorder="1" applyAlignment="1">
      <alignment horizontal="center"/>
      <protection locked="0"/>
    </xf>
    <xf numFmtId="164" fontId="11" fillId="9" borderId="145" xfId="1" applyNumberFormat="1" applyFont="1" applyBorder="1" applyAlignment="1">
      <alignment horizontal="center"/>
    </xf>
    <xf numFmtId="1" fontId="28" fillId="36" borderId="0" xfId="54" applyBorder="1" applyAlignment="1">
      <alignment horizontal="center"/>
    </xf>
    <xf numFmtId="1" fontId="28" fillId="36" borderId="6" xfId="54" applyBorder="1" applyAlignment="1">
      <alignment horizontal="center"/>
    </xf>
    <xf numFmtId="0" fontId="29" fillId="9" borderId="30" xfId="1" applyNumberFormat="1" applyFont="1" applyBorder="1" applyAlignment="1">
      <alignment horizontal="center"/>
    </xf>
    <xf numFmtId="0" fontId="11" fillId="9" borderId="30" xfId="1" applyNumberFormat="1" applyFont="1" applyBorder="1" applyAlignment="1">
      <alignment horizontal="center"/>
    </xf>
    <xf numFmtId="169" fontId="11" fillId="9" borderId="30" xfId="1" applyNumberFormat="1" applyFont="1" applyBorder="1" applyAlignment="1">
      <alignment horizontal="left"/>
    </xf>
    <xf numFmtId="0" fontId="11" fillId="9" borderId="4" xfId="1" applyNumberFormat="1" applyFont="1" applyBorder="1" applyAlignment="1">
      <alignment horizontal="center"/>
    </xf>
    <xf numFmtId="0" fontId="11" fillId="9" borderId="42" xfId="1" applyNumberFormat="1" applyFont="1" applyBorder="1" applyAlignment="1">
      <alignment horizontal="center"/>
    </xf>
    <xf numFmtId="171" fontId="29" fillId="0" borderId="9" xfId="56" applyNumberFormat="1" applyBorder="1" applyAlignment="1">
      <alignment horizontal="center"/>
      <protection locked="0"/>
    </xf>
    <xf numFmtId="164" fontId="29" fillId="0" borderId="0" xfId="4" quotePrefix="1" applyBorder="1">
      <protection locked="0"/>
    </xf>
    <xf numFmtId="165" fontId="25" fillId="9" borderId="2" xfId="1" applyNumberFormat="1" applyFont="1" applyBorder="1" applyAlignment="1">
      <alignment horizontal="center"/>
    </xf>
    <xf numFmtId="165" fontId="25" fillId="9" borderId="138" xfId="1" applyNumberFormat="1" applyFont="1" applyBorder="1" applyAlignment="1">
      <alignment horizontal="left" indent="13"/>
    </xf>
    <xf numFmtId="166" fontId="23" fillId="0" borderId="0" xfId="0" applyFont="1" applyProtection="1"/>
    <xf numFmtId="0" fontId="32" fillId="6" borderId="0" xfId="7" applyNumberFormat="1" applyFont="1" applyAlignment="1">
      <alignment horizontal="left"/>
    </xf>
    <xf numFmtId="164" fontId="29" fillId="6" borderId="0" xfId="7" applyNumberFormat="1" applyFont="1"/>
    <xf numFmtId="168" fontId="28" fillId="36" borderId="6" xfId="54" applyNumberFormat="1" applyBorder="1" applyAlignment="1">
      <alignment horizontal="center"/>
    </xf>
    <xf numFmtId="170" fontId="11" fillId="9" borderId="34" xfId="57" applyFont="1" applyBorder="1" applyAlignment="1">
      <alignment horizontal="left"/>
    </xf>
    <xf numFmtId="170" fontId="11" fillId="9" borderId="31" xfId="57" applyFont="1" applyBorder="1" applyAlignment="1">
      <alignment horizontal="center"/>
    </xf>
    <xf numFmtId="0" fontId="29" fillId="0" borderId="7" xfId="4" applyNumberFormat="1" applyBorder="1" applyAlignment="1">
      <alignment horizontal="center"/>
      <protection locked="0"/>
    </xf>
    <xf numFmtId="166" fontId="1" fillId="40" borderId="94" xfId="0" applyFont="1" applyFill="1" applyBorder="1" applyAlignment="1" applyProtection="1">
      <alignment vertical="center"/>
      <protection locked="0"/>
    </xf>
    <xf numFmtId="166" fontId="1" fillId="40" borderId="105" xfId="0" applyFont="1" applyFill="1" applyBorder="1" applyAlignment="1" applyProtection="1">
      <alignment vertical="center"/>
      <protection locked="0"/>
    </xf>
    <xf numFmtId="166" fontId="35" fillId="0" borderId="0" xfId="0" applyFont="1" applyProtection="1"/>
    <xf numFmtId="166" fontId="40" fillId="0" borderId="0" xfId="0" applyFont="1" applyBorder="1" applyProtection="1"/>
    <xf numFmtId="166" fontId="40" fillId="0" borderId="129" xfId="0" applyFont="1" applyBorder="1" applyProtection="1"/>
    <xf numFmtId="166" fontId="0" fillId="0" borderId="0" xfId="0" applyProtection="1"/>
    <xf numFmtId="166" fontId="40" fillId="0" borderId="112" xfId="0" applyFont="1" applyBorder="1" applyProtection="1"/>
    <xf numFmtId="166" fontId="30" fillId="0" borderId="0" xfId="0" applyFont="1" applyBorder="1" applyProtection="1"/>
    <xf numFmtId="168" fontId="30" fillId="0" borderId="0" xfId="0" applyNumberFormat="1" applyFont="1" applyBorder="1" applyProtection="1"/>
    <xf numFmtId="168" fontId="30" fillId="0" borderId="112" xfId="0" applyNumberFormat="1" applyFont="1" applyBorder="1" applyProtection="1"/>
    <xf numFmtId="166" fontId="30" fillId="0" borderId="0" xfId="0" applyFont="1" applyProtection="1"/>
    <xf numFmtId="168" fontId="30" fillId="0" borderId="0" xfId="0" applyNumberFormat="1" applyFont="1" applyBorder="1" applyAlignment="1" applyProtection="1">
      <alignment horizontal="center"/>
    </xf>
    <xf numFmtId="168" fontId="30" fillId="0" borderId="112" xfId="0" applyNumberFormat="1" applyFont="1" applyBorder="1" applyAlignment="1" applyProtection="1">
      <alignment horizontal="center"/>
    </xf>
    <xf numFmtId="173" fontId="30" fillId="0" borderId="0" xfId="0" applyNumberFormat="1" applyFont="1" applyBorder="1" applyAlignment="1" applyProtection="1">
      <alignment horizontal="center"/>
    </xf>
    <xf numFmtId="173" fontId="30" fillId="0" borderId="112" xfId="0" applyNumberFormat="1" applyFont="1" applyBorder="1" applyAlignment="1" applyProtection="1">
      <alignment horizontal="center"/>
    </xf>
    <xf numFmtId="172" fontId="40" fillId="0" borderId="0" xfId="0" applyNumberFormat="1" applyFont="1" applyBorder="1" applyProtection="1"/>
    <xf numFmtId="173" fontId="40" fillId="0" borderId="0" xfId="0" applyNumberFormat="1" applyFont="1" applyBorder="1" applyProtection="1"/>
    <xf numFmtId="173" fontId="40" fillId="0" borderId="112" xfId="0" applyNumberFormat="1" applyFont="1" applyBorder="1" applyProtection="1"/>
    <xf numFmtId="166" fontId="0" fillId="0" borderId="92" xfId="0" applyBorder="1" applyProtection="1"/>
    <xf numFmtId="166" fontId="0" fillId="0" borderId="115" xfId="0" applyBorder="1" applyProtection="1"/>
    <xf numFmtId="169" fontId="30" fillId="0" borderId="0" xfId="61" applyFont="1" applyProtection="1"/>
    <xf numFmtId="166" fontId="30" fillId="0" borderId="0" xfId="0" applyFont="1" applyBorder="1" applyProtection="1">
      <protection hidden="1"/>
    </xf>
    <xf numFmtId="168" fontId="30" fillId="0" borderId="0" xfId="0" applyNumberFormat="1" applyFont="1" applyBorder="1" applyAlignment="1" applyProtection="1">
      <alignment horizontal="center"/>
      <protection hidden="1"/>
    </xf>
    <xf numFmtId="173" fontId="30" fillId="0" borderId="0" xfId="0" applyNumberFormat="1" applyFont="1" applyBorder="1" applyAlignment="1" applyProtection="1">
      <alignment horizontal="center"/>
      <protection hidden="1"/>
    </xf>
    <xf numFmtId="173" fontId="30" fillId="0" borderId="112" xfId="0" applyNumberFormat="1" applyFont="1" applyBorder="1" applyAlignment="1" applyProtection="1">
      <alignment horizontal="center"/>
      <protection hidden="1"/>
    </xf>
    <xf numFmtId="166" fontId="30" fillId="0" borderId="0" xfId="0" applyFont="1" applyProtection="1">
      <protection hidden="1"/>
    </xf>
    <xf numFmtId="166" fontId="23" fillId="0" borderId="0" xfId="0" applyFont="1" applyProtection="1">
      <protection hidden="1"/>
    </xf>
    <xf numFmtId="168" fontId="30" fillId="0" borderId="112" xfId="0" applyNumberFormat="1" applyFont="1" applyBorder="1" applyAlignment="1" applyProtection="1">
      <alignment horizontal="center"/>
      <protection hidden="1"/>
    </xf>
    <xf numFmtId="166" fontId="46" fillId="0" borderId="0" xfId="0" applyFont="1">
      <protection locked="0"/>
    </xf>
    <xf numFmtId="166" fontId="47" fillId="39" borderId="0" xfId="0" applyFont="1" applyFill="1" applyProtection="1">
      <protection locked="0"/>
    </xf>
    <xf numFmtId="164" fontId="11" fillId="9" borderId="152" xfId="1" applyNumberFormat="1" applyFont="1" applyBorder="1" applyAlignment="1">
      <alignment horizontal="center"/>
    </xf>
    <xf numFmtId="164" fontId="29" fillId="0" borderId="153" xfId="4" applyBorder="1" applyAlignment="1">
      <alignment horizontal="center"/>
      <protection locked="0"/>
    </xf>
    <xf numFmtId="165" fontId="49" fillId="0" borderId="3" xfId="0" applyNumberFormat="1" applyFont="1" applyBorder="1" applyAlignment="1">
      <alignment horizontal="left" vertical="center"/>
      <protection locked="0"/>
    </xf>
    <xf numFmtId="165" fontId="49" fillId="0" borderId="0" xfId="0" applyNumberFormat="1" applyFont="1" applyBorder="1" applyAlignment="1">
      <alignment horizontal="left" vertical="center"/>
      <protection locked="0"/>
    </xf>
    <xf numFmtId="165" fontId="49" fillId="0" borderId="151" xfId="0" applyNumberFormat="1" applyFont="1" applyBorder="1" applyAlignment="1">
      <alignment horizontal="left" vertical="center"/>
      <protection locked="0"/>
    </xf>
    <xf numFmtId="165" fontId="49" fillId="0" borderId="153" xfId="0" applyNumberFormat="1" applyFont="1" applyBorder="1" applyAlignment="1">
      <alignment horizontal="left" vertical="center"/>
      <protection locked="0"/>
    </xf>
    <xf numFmtId="165" fontId="49" fillId="0" borderId="5" xfId="0" applyNumberFormat="1" applyFont="1" applyBorder="1" applyAlignment="1">
      <alignment horizontal="left" vertical="center"/>
      <protection locked="0"/>
    </xf>
    <xf numFmtId="165" fontId="49" fillId="0" borderId="7" xfId="0" applyNumberFormat="1" applyFont="1" applyBorder="1" applyAlignment="1">
      <alignment horizontal="left" vertical="center"/>
      <protection locked="0"/>
    </xf>
    <xf numFmtId="165" fontId="49" fillId="0" borderId="8" xfId="0" applyNumberFormat="1" applyFont="1" applyBorder="1" applyAlignment="1">
      <alignment horizontal="left" vertical="center"/>
      <protection locked="0"/>
    </xf>
    <xf numFmtId="168" fontId="49" fillId="0" borderId="5" xfId="0" applyNumberFormat="1" applyFont="1" applyBorder="1" applyAlignment="1">
      <alignment horizontal="left" vertical="center"/>
      <protection locked="0"/>
    </xf>
    <xf numFmtId="168" fontId="49" fillId="0" borderId="0" xfId="0" applyNumberFormat="1" applyFont="1" applyBorder="1" applyAlignment="1">
      <alignment horizontal="left" vertical="center"/>
      <protection locked="0"/>
    </xf>
    <xf numFmtId="168" fontId="49" fillId="0" borderId="3" xfId="0" applyNumberFormat="1" applyFont="1" applyBorder="1" applyAlignment="1">
      <alignment horizontal="left" vertical="center"/>
      <protection locked="0"/>
    </xf>
    <xf numFmtId="165" fontId="49" fillId="0" borderId="39" xfId="0" applyNumberFormat="1" applyFont="1" applyBorder="1" applyAlignment="1">
      <alignment horizontal="left" vertical="center"/>
      <protection locked="0"/>
    </xf>
    <xf numFmtId="165" fontId="49" fillId="0" borderId="44" xfId="0" applyNumberFormat="1" applyFont="1" applyBorder="1" applyAlignment="1">
      <alignment horizontal="left" vertical="center"/>
      <protection locked="0"/>
    </xf>
    <xf numFmtId="165" fontId="49" fillId="0" borderId="150" xfId="0" applyNumberFormat="1" applyFont="1" applyBorder="1" applyAlignment="1">
      <alignment horizontal="left" vertical="center"/>
      <protection locked="0"/>
    </xf>
    <xf numFmtId="165" fontId="49" fillId="0" borderId="144" xfId="0" applyNumberFormat="1" applyFont="1" applyBorder="1" applyAlignment="1">
      <alignment horizontal="left" vertical="center"/>
      <protection locked="0"/>
    </xf>
    <xf numFmtId="165" fontId="49" fillId="0" borderId="41" xfId="0" applyNumberFormat="1" applyFont="1" applyBorder="1" applyAlignment="1">
      <alignment horizontal="left" vertical="center"/>
      <protection locked="0"/>
    </xf>
    <xf numFmtId="165" fontId="49" fillId="0" borderId="57" xfId="0" applyNumberFormat="1" applyFont="1" applyBorder="1" applyAlignment="1">
      <alignment horizontal="left" vertical="center"/>
      <protection locked="0"/>
    </xf>
    <xf numFmtId="165" fontId="49" fillId="0" borderId="56" xfId="0" applyNumberFormat="1" applyFont="1" applyBorder="1" applyAlignment="1">
      <alignment horizontal="left" vertical="center"/>
      <protection locked="0"/>
    </xf>
    <xf numFmtId="165" fontId="49" fillId="0" borderId="6" xfId="0" applyNumberFormat="1" applyFont="1" applyBorder="1" applyAlignment="1">
      <alignment horizontal="left" vertical="center"/>
      <protection locked="0"/>
    </xf>
    <xf numFmtId="0" fontId="49" fillId="0" borderId="0" xfId="0" applyNumberFormat="1" applyFont="1" applyBorder="1" applyAlignment="1">
      <alignment horizontal="left" vertical="center"/>
      <protection locked="0"/>
    </xf>
    <xf numFmtId="0" fontId="49" fillId="0" borderId="5" xfId="0" applyNumberFormat="1" applyFont="1" applyBorder="1" applyAlignment="1">
      <alignment horizontal="left" vertical="center"/>
      <protection locked="0"/>
    </xf>
    <xf numFmtId="0" fontId="12" fillId="0" borderId="44" xfId="56" applyNumberFormat="1" applyFont="1" applyBorder="1" applyAlignment="1">
      <alignment horizontal="centerContinuous"/>
      <protection locked="0"/>
    </xf>
    <xf numFmtId="0" fontId="49" fillId="0" borderId="7" xfId="0" applyNumberFormat="1" applyFont="1" applyBorder="1" applyAlignment="1">
      <alignment horizontal="left" vertical="center"/>
      <protection locked="0"/>
    </xf>
    <xf numFmtId="171" fontId="29" fillId="0" borderId="5" xfId="56" applyNumberFormat="1" applyBorder="1" applyAlignment="1">
      <alignment horizontal="left"/>
      <protection locked="0"/>
    </xf>
    <xf numFmtId="180" fontId="25" fillId="50" borderId="36" xfId="2" applyNumberFormat="1" applyFont="1" applyFill="1" applyBorder="1" applyAlignment="1">
      <alignment horizontal="centerContinuous"/>
    </xf>
    <xf numFmtId="180" fontId="0" fillId="50" borderId="37" xfId="2" applyNumberFormat="1" applyFont="1" applyFill="1" applyBorder="1" applyAlignment="1">
      <alignment horizontal="centerContinuous"/>
    </xf>
    <xf numFmtId="167" fontId="50" fillId="43" borderId="40" xfId="78" applyNumberFormat="1" applyFont="1" applyBorder="1" applyAlignment="1" applyProtection="1">
      <alignment horizontal="center" vertical="center"/>
      <protection hidden="1"/>
    </xf>
    <xf numFmtId="166" fontId="12" fillId="0" borderId="40" xfId="0" applyFont="1" applyBorder="1" applyAlignment="1" applyProtection="1">
      <alignment vertical="center" wrapText="1"/>
      <protection hidden="1"/>
    </xf>
    <xf numFmtId="166" fontId="12" fillId="0" borderId="10" xfId="0" applyFont="1" applyBorder="1" applyAlignment="1" applyProtection="1">
      <alignment vertical="center"/>
      <protection hidden="1"/>
    </xf>
    <xf numFmtId="166" fontId="12" fillId="0" borderId="12" xfId="0" applyFont="1" applyBorder="1" applyAlignment="1" applyProtection="1">
      <alignment vertical="center"/>
      <protection hidden="1"/>
    </xf>
    <xf numFmtId="1" fontId="31" fillId="36" borderId="40" xfId="54" applyFont="1" applyBorder="1" applyAlignment="1">
      <alignment horizontal="center" vertical="center"/>
    </xf>
    <xf numFmtId="166" fontId="12" fillId="51" borderId="40" xfId="0" applyFont="1" applyFill="1" applyBorder="1" applyAlignment="1" applyProtection="1">
      <alignment horizontal="center" vertical="center"/>
      <protection hidden="1"/>
    </xf>
    <xf numFmtId="166" fontId="12" fillId="51" borderId="154" xfId="0" applyFont="1" applyFill="1" applyBorder="1" applyAlignment="1" applyProtection="1">
      <alignment horizontal="center" vertical="center"/>
      <protection hidden="1"/>
    </xf>
    <xf numFmtId="166" fontId="12" fillId="0" borderId="154" xfId="0" applyFont="1" applyBorder="1" applyAlignment="1" applyProtection="1">
      <alignment vertical="center" wrapText="1"/>
      <protection hidden="1"/>
    </xf>
    <xf numFmtId="166" fontId="12" fillId="0" borderId="147" xfId="0" applyFont="1" applyBorder="1" applyAlignment="1" applyProtection="1">
      <alignment vertical="center"/>
      <protection hidden="1"/>
    </xf>
    <xf numFmtId="166" fontId="12" fillId="0" borderId="155" xfId="0" applyFont="1" applyBorder="1" applyAlignment="1" applyProtection="1">
      <alignment vertical="center"/>
      <protection hidden="1"/>
    </xf>
    <xf numFmtId="166" fontId="12" fillId="0" borderId="53" xfId="0" applyFont="1" applyBorder="1" applyAlignment="1" applyProtection="1">
      <alignment horizontal="center" vertical="center"/>
      <protection hidden="1"/>
    </xf>
    <xf numFmtId="166" fontId="12" fillId="0" borderId="51" xfId="0" applyFont="1" applyBorder="1" applyAlignment="1" applyProtection="1">
      <alignment horizontal="center" vertical="center"/>
      <protection hidden="1"/>
    </xf>
    <xf numFmtId="166" fontId="12" fillId="51" borderId="156" xfId="0" applyFont="1" applyFill="1" applyBorder="1" applyAlignment="1" applyProtection="1">
      <alignment horizontal="center" vertical="center"/>
      <protection hidden="1"/>
    </xf>
    <xf numFmtId="166" fontId="12" fillId="0" borderId="156" xfId="0" applyFont="1" applyBorder="1" applyAlignment="1" applyProtection="1">
      <alignment vertical="center" wrapText="1"/>
      <protection hidden="1"/>
    </xf>
    <xf numFmtId="169" fontId="12" fillId="0" borderId="157" xfId="63" applyFont="1" applyBorder="1" applyAlignment="1">
      <alignment horizontal="left" vertical="center"/>
    </xf>
    <xf numFmtId="169" fontId="12" fillId="0" borderId="158" xfId="63" applyFont="1" applyBorder="1" applyAlignment="1">
      <alignment vertical="center" wrapText="1"/>
    </xf>
    <xf numFmtId="169" fontId="44" fillId="0" borderId="158" xfId="63" applyFont="1" applyBorder="1" applyAlignment="1">
      <alignment vertical="center" wrapText="1"/>
    </xf>
    <xf numFmtId="169" fontId="44" fillId="0" borderId="157" xfId="63" applyFont="1" applyBorder="1" applyAlignment="1">
      <alignment horizontal="left" vertical="center"/>
    </xf>
    <xf numFmtId="169" fontId="12" fillId="0" borderId="158" xfId="63" applyFont="1" applyBorder="1" applyAlignment="1">
      <alignment horizontal="left" vertical="center"/>
    </xf>
    <xf numFmtId="169" fontId="12" fillId="0" borderId="157" xfId="63" applyFont="1" applyBorder="1" applyAlignment="1">
      <alignment horizontal="center" vertical="center"/>
    </xf>
    <xf numFmtId="169" fontId="12" fillId="0" borderId="158" xfId="63" applyFont="1" applyBorder="1" applyAlignment="1">
      <alignment horizontal="center" vertical="center"/>
    </xf>
    <xf numFmtId="169" fontId="45" fillId="0" borderId="157" xfId="63" applyFont="1" applyBorder="1" applyAlignment="1">
      <alignment horizontal="left" vertical="center"/>
    </xf>
    <xf numFmtId="169" fontId="45" fillId="0" borderId="158" xfId="63" applyFont="1" applyBorder="1" applyAlignment="1">
      <alignment vertical="center" wrapText="1"/>
    </xf>
    <xf numFmtId="169" fontId="12" fillId="0" borderId="159" xfId="63" applyFont="1" applyBorder="1" applyAlignment="1">
      <alignment horizontal="center" vertical="center"/>
    </xf>
    <xf numFmtId="169" fontId="12" fillId="0" borderId="160" xfId="63" applyFont="1" applyBorder="1" applyAlignment="1">
      <alignment horizontal="center" vertical="center"/>
    </xf>
    <xf numFmtId="166" fontId="36" fillId="38" borderId="66" xfId="0" applyFont="1" applyFill="1" applyBorder="1" applyAlignment="1" applyProtection="1">
      <alignment horizontal="center" vertical="center" textRotation="90"/>
      <protection locked="0"/>
    </xf>
    <xf numFmtId="166" fontId="0" fillId="0" borderId="66" xfId="0" applyBorder="1" applyAlignment="1">
      <alignment horizontal="center" vertical="center" textRotation="90"/>
      <protection locked="0"/>
    </xf>
    <xf numFmtId="166" fontId="0" fillId="0" borderId="104" xfId="0" applyBorder="1" applyAlignment="1">
      <alignment horizontal="center" vertical="center" textRotation="90"/>
      <protection locked="0"/>
    </xf>
    <xf numFmtId="166" fontId="37" fillId="43" borderId="118" xfId="0" applyFont="1" applyFill="1" applyBorder="1" applyAlignment="1" applyProtection="1">
      <alignment horizontal="center" vertical="center"/>
      <protection hidden="1"/>
    </xf>
    <xf numFmtId="166" fontId="37" fillId="43" borderId="119" xfId="0" applyFont="1" applyFill="1" applyBorder="1" applyAlignment="1" applyProtection="1">
      <alignment horizontal="center" vertical="center"/>
      <protection hidden="1"/>
    </xf>
    <xf numFmtId="166" fontId="37" fillId="43" borderId="120" xfId="0" applyFont="1" applyFill="1" applyBorder="1" applyAlignment="1" applyProtection="1">
      <alignment horizontal="center" vertical="center"/>
      <protection hidden="1"/>
    </xf>
    <xf numFmtId="166" fontId="36" fillId="38" borderId="0" xfId="0" applyFont="1" applyFill="1" applyBorder="1" applyAlignment="1" applyProtection="1">
      <alignment horizontal="center" vertical="center" textRotation="90"/>
      <protection locked="0"/>
    </xf>
    <xf numFmtId="166" fontId="3" fillId="36" borderId="106" xfId="0" applyFont="1" applyFill="1" applyBorder="1" applyAlignment="1" applyProtection="1">
      <alignment horizontal="center" vertical="center"/>
      <protection hidden="1"/>
    </xf>
    <xf numFmtId="166" fontId="3" fillId="36" borderId="107" xfId="0" applyFont="1" applyFill="1" applyBorder="1" applyAlignment="1" applyProtection="1">
      <alignment horizontal="center" vertical="center"/>
      <protection hidden="1"/>
    </xf>
    <xf numFmtId="166" fontId="3" fillId="36" borderId="108" xfId="0" applyFont="1" applyFill="1" applyBorder="1" applyAlignment="1" applyProtection="1">
      <alignment horizontal="center" vertical="center"/>
      <protection hidden="1"/>
    </xf>
    <xf numFmtId="166" fontId="3" fillId="36" borderId="109" xfId="0" applyFont="1" applyFill="1" applyBorder="1" applyAlignment="1" applyProtection="1">
      <alignment horizontal="center" vertical="center"/>
      <protection hidden="1"/>
    </xf>
    <xf numFmtId="166" fontId="3" fillId="36" borderId="128" xfId="0" applyFont="1" applyFill="1" applyBorder="1" applyAlignment="1" applyProtection="1">
      <alignment horizontal="center" vertical="center"/>
      <protection hidden="1"/>
    </xf>
    <xf numFmtId="166" fontId="38" fillId="38" borderId="62" xfId="0" applyFont="1" applyFill="1" applyBorder="1" applyAlignment="1" applyProtection="1">
      <alignment horizontal="center"/>
      <protection locked="0"/>
    </xf>
    <xf numFmtId="166" fontId="38" fillId="38" borderId="93" xfId="0" applyFont="1" applyFill="1" applyBorder="1" applyAlignment="1" applyProtection="1">
      <alignment horizontal="center"/>
      <protection locked="0"/>
    </xf>
    <xf numFmtId="166" fontId="37" fillId="43" borderId="121" xfId="0" applyFont="1" applyFill="1" applyBorder="1" applyAlignment="1" applyProtection="1">
      <alignment horizontal="center" vertical="center"/>
      <protection hidden="1"/>
    </xf>
    <xf numFmtId="166" fontId="37" fillId="43" borderId="113" xfId="0" applyFont="1" applyFill="1" applyBorder="1" applyAlignment="1" applyProtection="1">
      <alignment horizontal="center" vertical="center"/>
      <protection hidden="1"/>
    </xf>
    <xf numFmtId="166" fontId="37" fillId="43" borderId="114" xfId="0" applyFont="1" applyFill="1" applyBorder="1" applyAlignment="1" applyProtection="1">
      <alignment horizontal="center" vertical="center"/>
      <protection hidden="1"/>
    </xf>
    <xf numFmtId="166" fontId="37" fillId="43" borderId="131" xfId="0" applyFont="1" applyFill="1" applyBorder="1" applyAlignment="1" applyProtection="1">
      <alignment horizontal="center" vertical="center"/>
      <protection hidden="1"/>
    </xf>
    <xf numFmtId="166" fontId="37" fillId="43" borderId="132" xfId="0" applyFont="1" applyFill="1" applyBorder="1" applyAlignment="1" applyProtection="1">
      <alignment horizontal="center" vertical="center"/>
      <protection hidden="1"/>
    </xf>
    <xf numFmtId="166" fontId="37" fillId="43" borderId="133" xfId="0" applyFont="1" applyFill="1" applyBorder="1" applyAlignment="1" applyProtection="1">
      <alignment horizontal="center" vertical="center"/>
      <protection hidden="1"/>
    </xf>
    <xf numFmtId="166" fontId="36" fillId="38" borderId="104" xfId="0" applyFont="1" applyFill="1" applyBorder="1" applyAlignment="1" applyProtection="1">
      <alignment horizontal="center" vertical="center" textRotation="90"/>
      <protection locked="0"/>
    </xf>
    <xf numFmtId="166" fontId="3" fillId="36" borderId="99" xfId="0" applyFont="1" applyFill="1" applyBorder="1" applyAlignment="1" applyProtection="1">
      <alignment horizontal="center" vertical="center"/>
      <protection hidden="1"/>
    </xf>
    <xf numFmtId="166" fontId="3" fillId="36" borderId="100" xfId="0" applyFont="1" applyFill="1" applyBorder="1" applyAlignment="1" applyProtection="1">
      <alignment horizontal="center" vertical="center"/>
      <protection hidden="1"/>
    </xf>
    <xf numFmtId="166" fontId="3" fillId="36" borderId="101" xfId="0" applyFont="1" applyFill="1" applyBorder="1" applyAlignment="1" applyProtection="1">
      <alignment horizontal="center" vertical="center"/>
      <protection hidden="1"/>
    </xf>
    <xf numFmtId="166" fontId="3" fillId="36" borderId="102" xfId="0" applyFont="1" applyFill="1" applyBorder="1" applyAlignment="1" applyProtection="1">
      <alignment horizontal="center" vertical="center"/>
      <protection hidden="1"/>
    </xf>
    <xf numFmtId="166" fontId="3" fillId="36" borderId="127" xfId="0" applyFont="1" applyFill="1" applyBorder="1" applyAlignment="1" applyProtection="1">
      <alignment horizontal="center" vertical="center"/>
      <protection hidden="1"/>
    </xf>
    <xf numFmtId="166" fontId="36" fillId="38" borderId="62" xfId="0" applyFont="1" applyFill="1" applyBorder="1" applyAlignment="1" applyProtection="1">
      <alignment horizontal="center"/>
      <protection locked="0"/>
    </xf>
    <xf numFmtId="166" fontId="3" fillId="36" borderId="95" xfId="0" applyFont="1" applyFill="1" applyBorder="1" applyAlignment="1" applyProtection="1">
      <alignment horizontal="center" vertical="center"/>
      <protection hidden="1"/>
    </xf>
    <xf numFmtId="166" fontId="3" fillId="36" borderId="96" xfId="0" applyFont="1" applyFill="1" applyBorder="1" applyAlignment="1" applyProtection="1">
      <alignment horizontal="center" vertical="center"/>
      <protection hidden="1"/>
    </xf>
    <xf numFmtId="166" fontId="3" fillId="36" borderId="97" xfId="0" applyFont="1" applyFill="1" applyBorder="1" applyAlignment="1" applyProtection="1">
      <alignment horizontal="center" vertical="center"/>
      <protection hidden="1"/>
    </xf>
    <xf numFmtId="166" fontId="3" fillId="36" borderId="126" xfId="0" applyFont="1" applyFill="1" applyBorder="1" applyAlignment="1" applyProtection="1">
      <alignment horizontal="center" vertical="center"/>
      <protection hidden="1"/>
    </xf>
    <xf numFmtId="0" fontId="39" fillId="0" borderId="0" xfId="58" applyFont="1" applyFill="1" applyAlignment="1" applyProtection="1">
      <alignment horizontal="center" vertical="top" wrapText="1"/>
    </xf>
    <xf numFmtId="166" fontId="36" fillId="38" borderId="60" xfId="0" applyFont="1" applyFill="1" applyBorder="1" applyAlignment="1" applyProtection="1">
      <alignment horizontal="center" vertical="center" textRotation="90"/>
      <protection locked="0"/>
    </xf>
    <xf numFmtId="166" fontId="36" fillId="38" borderId="61" xfId="0" applyFont="1" applyFill="1" applyBorder="1" applyAlignment="1" applyProtection="1">
      <alignment horizontal="center"/>
      <protection locked="0"/>
    </xf>
    <xf numFmtId="166" fontId="36" fillId="38" borderId="63" xfId="0" applyFont="1" applyFill="1" applyBorder="1" applyAlignment="1" applyProtection="1">
      <alignment horizontal="center"/>
      <protection locked="0"/>
    </xf>
    <xf numFmtId="166" fontId="36" fillId="38" borderId="122" xfId="0" applyFont="1" applyFill="1" applyBorder="1" applyAlignment="1" applyProtection="1">
      <alignment horizontal="center"/>
      <protection locked="0"/>
    </xf>
    <xf numFmtId="166" fontId="36" fillId="38" borderId="88" xfId="0" applyFont="1" applyFill="1" applyBorder="1" applyAlignment="1" applyProtection="1">
      <alignment horizontal="center"/>
      <protection locked="0"/>
    </xf>
    <xf numFmtId="166" fontId="36" fillId="38" borderId="64" xfId="0" applyFont="1" applyFill="1" applyBorder="1" applyAlignment="1" applyProtection="1">
      <alignment horizontal="center"/>
      <protection locked="0"/>
    </xf>
    <xf numFmtId="166" fontId="36" fillId="38" borderId="0" xfId="0" applyFont="1" applyFill="1" applyBorder="1" applyAlignment="1" applyProtection="1">
      <alignment horizontal="center"/>
      <protection locked="0"/>
    </xf>
    <xf numFmtId="166" fontId="36" fillId="38" borderId="65" xfId="0" applyFont="1" applyFill="1" applyBorder="1" applyAlignment="1" applyProtection="1">
      <alignment horizontal="center"/>
      <protection locked="0"/>
    </xf>
    <xf numFmtId="166" fontId="3" fillId="36" borderId="68" xfId="0" applyFont="1" applyFill="1" applyBorder="1" applyAlignment="1" applyProtection="1">
      <alignment horizontal="center"/>
      <protection hidden="1"/>
    </xf>
    <xf numFmtId="166" fontId="3" fillId="36" borderId="0" xfId="0" applyFont="1" applyFill="1" applyBorder="1" applyAlignment="1" applyProtection="1">
      <alignment horizontal="center"/>
      <protection hidden="1"/>
    </xf>
    <xf numFmtId="166" fontId="3" fillId="36" borderId="65" xfId="0" applyFont="1" applyFill="1" applyBorder="1" applyAlignment="1" applyProtection="1">
      <alignment horizontal="center"/>
      <protection hidden="1"/>
    </xf>
    <xf numFmtId="166" fontId="3" fillId="36" borderId="64" xfId="0" applyFont="1" applyFill="1" applyBorder="1" applyAlignment="1" applyProtection="1">
      <alignment horizontal="center" vertical="center" wrapText="1"/>
      <protection hidden="1"/>
    </xf>
    <xf numFmtId="166" fontId="3" fillId="36" borderId="65" xfId="0" applyFont="1" applyFill="1" applyBorder="1" applyAlignment="1" applyProtection="1">
      <alignment horizontal="center" vertical="center" wrapText="1"/>
      <protection hidden="1"/>
    </xf>
    <xf numFmtId="166" fontId="3" fillId="36" borderId="76" xfId="0" applyFont="1" applyFill="1" applyBorder="1" applyAlignment="1" applyProtection="1">
      <alignment horizontal="center" vertical="center" wrapText="1"/>
      <protection hidden="1"/>
    </xf>
    <xf numFmtId="166" fontId="3" fillId="36" borderId="78" xfId="0" applyFont="1" applyFill="1" applyBorder="1" applyAlignment="1" applyProtection="1">
      <alignment horizontal="center" vertical="center" wrapText="1"/>
      <protection hidden="1"/>
    </xf>
    <xf numFmtId="166" fontId="3" fillId="36" borderId="74" xfId="0" applyFont="1" applyFill="1" applyBorder="1" applyAlignment="1" applyProtection="1">
      <alignment horizontal="center"/>
      <protection hidden="1"/>
    </xf>
    <xf numFmtId="166" fontId="3" fillId="36" borderId="75" xfId="0" applyFont="1" applyFill="1" applyBorder="1" applyAlignment="1" applyProtection="1">
      <alignment horizontal="center"/>
      <protection hidden="1"/>
    </xf>
    <xf numFmtId="166" fontId="3" fillId="36" borderId="81" xfId="0" applyFont="1" applyFill="1" applyBorder="1" applyAlignment="1" applyProtection="1">
      <alignment horizontal="center"/>
      <protection hidden="1"/>
    </xf>
    <xf numFmtId="166" fontId="3" fillId="36" borderId="82" xfId="0" applyFont="1" applyFill="1" applyBorder="1" applyAlignment="1" applyProtection="1">
      <alignment horizontal="center"/>
      <protection hidden="1"/>
    </xf>
    <xf numFmtId="166" fontId="3" fillId="0" borderId="0" xfId="0" applyFont="1" applyFill="1" applyBorder="1" applyAlignment="1" applyProtection="1">
      <alignment horizontal="center"/>
      <protection locked="0"/>
    </xf>
    <xf numFmtId="166" fontId="3" fillId="36" borderId="84" xfId="0" applyFont="1" applyFill="1" applyBorder="1" applyAlignment="1" applyProtection="1">
      <alignment horizontal="center"/>
      <protection hidden="1"/>
    </xf>
    <xf numFmtId="166" fontId="3" fillId="36" borderId="77" xfId="0" applyFont="1" applyFill="1" applyBorder="1" applyAlignment="1" applyProtection="1">
      <alignment horizontal="center"/>
      <protection hidden="1"/>
    </xf>
    <xf numFmtId="166" fontId="3" fillId="36" borderId="78" xfId="0" applyFont="1" applyFill="1" applyBorder="1" applyAlignment="1" applyProtection="1">
      <alignment horizontal="center"/>
      <protection hidden="1"/>
    </xf>
    <xf numFmtId="166" fontId="37" fillId="40" borderId="85" xfId="0" applyFont="1" applyFill="1" applyBorder="1" applyAlignment="1" applyProtection="1">
      <alignment vertical="center" wrapText="1"/>
      <protection locked="0"/>
    </xf>
    <xf numFmtId="166" fontId="37" fillId="40" borderId="89" xfId="0" applyFont="1" applyFill="1" applyBorder="1" applyAlignment="1" applyProtection="1">
      <alignment vertical="center" wrapText="1"/>
      <protection locked="0"/>
    </xf>
    <xf numFmtId="166" fontId="37" fillId="40" borderId="90" xfId="0" applyFont="1" applyFill="1" applyBorder="1" applyAlignment="1" applyProtection="1">
      <alignment vertical="center" wrapText="1"/>
      <protection locked="0"/>
    </xf>
    <xf numFmtId="166" fontId="3" fillId="36" borderId="86" xfId="0" applyFont="1" applyFill="1" applyBorder="1" applyAlignment="1" applyProtection="1">
      <alignment horizontal="center" vertical="center" wrapText="1"/>
      <protection hidden="1"/>
    </xf>
    <xf numFmtId="166" fontId="3" fillId="36" borderId="87" xfId="0" applyFont="1" applyFill="1" applyBorder="1" applyAlignment="1" applyProtection="1">
      <alignment horizontal="center" vertical="center" wrapText="1"/>
      <protection hidden="1"/>
    </xf>
    <xf numFmtId="166" fontId="3" fillId="36" borderId="123" xfId="0" applyFont="1" applyFill="1" applyBorder="1" applyAlignment="1" applyProtection="1">
      <alignment horizontal="center" vertical="center" wrapText="1"/>
      <protection hidden="1"/>
    </xf>
    <xf numFmtId="166" fontId="3" fillId="36" borderId="68" xfId="0" applyFont="1" applyFill="1" applyBorder="1" applyAlignment="1" applyProtection="1">
      <alignment horizontal="center" vertical="center" wrapText="1"/>
      <protection hidden="1"/>
    </xf>
    <xf numFmtId="166" fontId="3" fillId="36" borderId="0" xfId="0" applyFont="1" applyFill="1" applyBorder="1" applyAlignment="1" applyProtection="1">
      <alignment horizontal="center" vertical="center" wrapText="1"/>
      <protection hidden="1"/>
    </xf>
    <xf numFmtId="166" fontId="3" fillId="36" borderId="124" xfId="0" applyFont="1" applyFill="1" applyBorder="1" applyAlignment="1" applyProtection="1">
      <alignment horizontal="center" vertical="center" wrapText="1"/>
      <protection hidden="1"/>
    </xf>
    <xf numFmtId="166" fontId="3" fillId="36" borderId="91" xfId="0" applyFont="1" applyFill="1" applyBorder="1" applyAlignment="1" applyProtection="1">
      <alignment horizontal="center" vertical="center" wrapText="1"/>
      <protection hidden="1"/>
    </xf>
    <xf numFmtId="166" fontId="3" fillId="36" borderId="92" xfId="0" applyFont="1" applyFill="1" applyBorder="1" applyAlignment="1" applyProtection="1">
      <alignment horizontal="center" vertical="center" wrapText="1"/>
      <protection hidden="1"/>
    </xf>
    <xf numFmtId="166" fontId="3" fillId="36" borderId="125" xfId="0" applyFont="1" applyFill="1" applyBorder="1" applyAlignment="1" applyProtection="1">
      <alignment horizontal="center" vertical="center" wrapText="1"/>
      <protection hidden="1"/>
    </xf>
    <xf numFmtId="169" fontId="12" fillId="0" borderId="157" xfId="63" applyFont="1" applyBorder="1" applyAlignment="1">
      <alignment horizontal="center" vertical="center"/>
    </xf>
    <xf numFmtId="169" fontId="12" fillId="0" borderId="158" xfId="63" applyFont="1" applyBorder="1" applyAlignment="1">
      <alignment horizontal="center" vertical="center"/>
    </xf>
    <xf numFmtId="0" fontId="12" fillId="0" borderId="165" xfId="65" applyFont="1" applyBorder="1" applyAlignment="1">
      <alignment horizontal="center" vertical="center"/>
    </xf>
    <xf numFmtId="0" fontId="12" fillId="0" borderId="166" xfId="65" applyFont="1" applyBorder="1" applyAlignment="1">
      <alignment horizontal="center" vertical="center"/>
    </xf>
    <xf numFmtId="0" fontId="25" fillId="37" borderId="163" xfId="65" applyFont="1" applyFill="1" applyBorder="1" applyAlignment="1">
      <alignment horizontal="center" vertical="top"/>
    </xf>
    <xf numFmtId="0" fontId="25" fillId="37" borderId="164" xfId="65" applyFont="1" applyFill="1" applyBorder="1" applyAlignment="1">
      <alignment horizontal="center" vertical="top"/>
    </xf>
    <xf numFmtId="169" fontId="12" fillId="0" borderId="161" xfId="63" applyFont="1" applyBorder="1" applyAlignment="1">
      <alignment horizontal="center" vertical="center"/>
    </xf>
    <xf numFmtId="169" fontId="12" fillId="0" borderId="162" xfId="63" applyFont="1" applyBorder="1" applyAlignment="1">
      <alignment horizontal="center" vertical="center"/>
    </xf>
  </cellXfs>
  <cellStyles count="79">
    <cellStyle name="20% - Accent1" xfId="29" builtinId="30" hidden="1"/>
    <cellStyle name="20% - Accent2" xfId="33" builtinId="34" hidden="1"/>
    <cellStyle name="20% - Accent3" xfId="37" builtinId="38" hidden="1"/>
    <cellStyle name="20% - Accent4" xfId="41" builtinId="42" hidden="1"/>
    <cellStyle name="20% - Accent5" xfId="45" builtinId="46" hidden="1"/>
    <cellStyle name="20% - Accent6" xfId="49" builtinId="50" hidden="1"/>
    <cellStyle name="40% - Accent1" xfId="30" builtinId="31" hidden="1"/>
    <cellStyle name="40% - Accent2" xfId="34" builtinId="35" hidden="1"/>
    <cellStyle name="40% - Accent3" xfId="38" builtinId="39" hidden="1"/>
    <cellStyle name="40% - Accent4" xfId="42" builtinId="43" hidden="1"/>
    <cellStyle name="40% - Accent5" xfId="46" builtinId="47" hidden="1"/>
    <cellStyle name="40% - Accent6" xfId="50" builtinId="51" hidden="1"/>
    <cellStyle name="60% - Accent1" xfId="31" builtinId="32" hidden="1"/>
    <cellStyle name="60% - Accent2" xfId="35" builtinId="36" hidden="1"/>
    <cellStyle name="60% - Accent3" xfId="39" builtinId="40" hidden="1"/>
    <cellStyle name="60% - Accent4" xfId="43" builtinId="44" hidden="1"/>
    <cellStyle name="60% - Accent5" xfId="47" builtinId="48" hidden="1"/>
    <cellStyle name="60% - Accent6" xfId="51" builtinId="52" hidden="1"/>
    <cellStyle name="Accent1" xfId="28" builtinId="29" hidden="1"/>
    <cellStyle name="Accent2" xfId="32" builtinId="33" hidden="1"/>
    <cellStyle name="Accent3" xfId="36" builtinId="37" hidden="1"/>
    <cellStyle name="Accent3" xfId="55" builtinId="37" hidden="1"/>
    <cellStyle name="Accent4" xfId="40" builtinId="41" hidden="1"/>
    <cellStyle name="Accent5" xfId="44" builtinId="45" hidden="1"/>
    <cellStyle name="Accent6" xfId="48" builtinId="49" hidden="1"/>
    <cellStyle name="A-Confirmed" xfId="66"/>
    <cellStyle name="A-Updated" xfId="78"/>
    <cellStyle name="Bad" xfId="3" builtinId="27" hidden="1"/>
    <cellStyle name="B-Data" xfId="56"/>
    <cellStyle name="B-Old Data" xfId="67"/>
    <cellStyle name="Calculation" xfId="8" builtinId="22" hidden="1"/>
    <cellStyle name="Check Cell" xfId="53" builtinId="23" hidden="1"/>
    <cellStyle name="Comma" xfId="11" builtinId="3" hidden="1"/>
    <cellStyle name="Comma" xfId="16" builtinId="3" hidden="1"/>
    <cellStyle name="Comma [0]" xfId="12" builtinId="6" hidden="1"/>
    <cellStyle name="Currency" xfId="13" builtinId="4" hidden="1"/>
    <cellStyle name="Currency [0]" xfId="14" builtinId="7" hidden="1"/>
    <cellStyle name="Data" xfId="4"/>
    <cellStyle name="D-Equip Company" xfId="68"/>
    <cellStyle name="ENF Estimation" xfId="54"/>
    <cellStyle name="ENF Estimation 2" xfId="60"/>
    <cellStyle name="ENF Estimation 2 2" xfId="64"/>
    <cellStyle name="Explanatory Text" xfId="26" builtinId="53" hidden="1"/>
    <cellStyle name="Good" xfId="5" builtinId="26" hidden="1"/>
    <cellStyle name="Heading 1" xfId="18" builtinId="16" hidden="1"/>
    <cellStyle name="Heading 2" xfId="19" builtinId="17" hidden="1"/>
    <cellStyle name="Heading 3" xfId="20" builtinId="18" hidden="1"/>
    <cellStyle name="Heading 4" xfId="21" builtinId="19" hidden="1"/>
    <cellStyle name="Hyperlink" xfId="52" builtinId="8" hidden="1"/>
    <cellStyle name="Input" xfId="22" builtinId="20" hidden="1"/>
    <cellStyle name="Linked Cell" xfId="24" builtinId="24" hidden="1"/>
    <cellStyle name="Neutral" xfId="6" builtinId="28" hidden="1"/>
    <cellStyle name="Normal" xfId="0" builtinId="0" customBuiltin="1"/>
    <cellStyle name="Normal 2" xfId="63"/>
    <cellStyle name="Normal 2 2" xfId="61"/>
    <cellStyle name="Normal 2 2 2" xfId="62"/>
    <cellStyle name="Normal 2 2 3" xfId="65"/>
    <cellStyle name="Normal 3" xfId="58"/>
    <cellStyle name="Normal 5" xfId="69"/>
    <cellStyle name="Note" xfId="10" builtinId="10" hidden="1" customBuiltin="1"/>
    <cellStyle name="Output" xfId="23" builtinId="21" hidden="1"/>
    <cellStyle name="Percent" xfId="9" builtinId="5" hidden="1"/>
    <cellStyle name="Percent" xfId="15" builtinId="5" hidden="1"/>
    <cellStyle name="Title" xfId="17" builtinId="15" hidden="1"/>
    <cellStyle name="Total" xfId="27" builtinId="25" hidden="1"/>
    <cellStyle name="TypeA-General" xfId="2"/>
    <cellStyle name="TypeB-Ingot" xfId="70"/>
    <cellStyle name="TypeC-Panel" xfId="57"/>
    <cellStyle name="TypeC-Wafer" xfId="1"/>
    <cellStyle name="Warning Text" xfId="25" builtinId="11" hidden="1"/>
    <cellStyle name="W-Empty" xfId="71"/>
    <cellStyle name="Y-Analysis" xfId="72"/>
    <cellStyle name="Z-Background" xfId="7"/>
    <cellStyle name="Z-Background 2" xfId="59"/>
    <cellStyle name="ZPlot%" xfId="73"/>
    <cellStyle name="ZPlot%RED" xfId="74"/>
    <cellStyle name="ZPlotNo" xfId="75"/>
    <cellStyle name="ZPlotNoRED" xfId="76"/>
    <cellStyle name="样式 1" xfId="77"/>
  </cellStyles>
  <dxfs count="5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border diagonalUp="0" diagonalDown="0" outline="0">
        <left/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3" formatCode="0%"/>
      <alignment horizontal="center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numFmt numFmtId="0" formatCode="General"/>
      <border diagonalUp="0" diagonalDown="0" outline="0">
        <left/>
        <right style="dash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numFmt numFmtId="171" formatCode="0;;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dash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  <border outline="0">
        <right style="medium">
          <color indexed="64"/>
        </right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  <border diagonalUp="0" diagonalDown="0">
        <left/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numFmt numFmtId="171" formatCode="0;;"/>
      <alignment horizontal="center" vertical="bottom" textRotation="0" wrapText="0" indent="0" justifyLastLine="0" shrinkToFit="0" readingOrder="0"/>
      <border diagonalUp="0" diagonalDown="0">
        <left/>
        <right style="dash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numFmt numFmtId="171" formatCode="0;;"/>
      <alignment horizontal="center" vertical="bottom" textRotation="0" wrapText="0" indent="0" justifyLastLine="0" shrinkToFit="0" readingOrder="0"/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border>
        <top style="medium">
          <color rgb="FF000000"/>
        </top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  <alignment textRotation="0" wrapTex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numFmt numFmtId="164" formatCode="General;General\ &quot;MWp&quot;"/>
      <border diagonalUp="0" diagonalDown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 outline="0">
        <left/>
        <right style="medium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 outline="0">
        <left/>
        <right style="dash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 outline="0">
        <left/>
        <right style="medium">
          <color indexed="64"/>
        </right>
        <top/>
        <bottom/>
      </border>
    </dxf>
    <dxf>
      <numFmt numFmtId="164" formatCode="General;General\ &quot;MWp&quot;"/>
    </dxf>
    <dxf>
      <numFmt numFmtId="164" formatCode="General;General\ &quot;MWp&quot;"/>
    </dxf>
    <dxf>
      <numFmt numFmtId="164" formatCode="General;General\ &quot;MWp&quot;"/>
    </dxf>
    <dxf>
      <numFmt numFmtId="164" formatCode="General;General\ &quot;MWp&quot;"/>
    </dxf>
    <dxf>
      <numFmt numFmtId="164" formatCode="General;General\ &quot;MWp&quot;"/>
    </dxf>
    <dxf>
      <numFmt numFmtId="164" formatCode="General;General\ &quot;MWp&quot;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numFmt numFmtId="164" formatCode="General;General\ &quot;MWp&quot;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numFmt numFmtId="164" formatCode="General;General\ &quot;MWp&quot;"/>
      <border diagonalUp="0" diagonalDown="0">
        <left style="medium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numFmt numFmtId="164" formatCode="General;General\ &quot;MWp&quot;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>
        <left style="dash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8" formatCode="#0;;"/>
      <alignment horizontal="center" vertical="bottom" textRotation="0" wrapText="0" indent="0" justifyLastLine="0" shrinkToFit="0" readingOrder="0"/>
      <border diagonalUp="0" diagonalDown="0" outline="0">
        <left/>
        <right style="dotted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8" formatCode="#0;;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8" formatCode="#0;;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8" formatCode="#0;;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8" formatCode="#0;;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General;General\ &quot;MWp&quot;"/>
      <border diagonalUp="0" diagonalDown="0">
        <left/>
        <right style="thin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168" formatCode="#0;;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8" formatCode="#0;;"/>
      <alignment horizontal="center" vertical="bottom" textRotation="0" wrapText="0" indent="0" justifyLastLine="0" shrinkToFit="0" readingOrder="0"/>
      <border diagonalUp="0" diagonalDown="0">
        <left/>
        <right style="medium">
          <color auto="1"/>
        </right>
        <top/>
        <bottom/>
      </border>
    </dxf>
    <dxf>
      <numFmt numFmtId="168" formatCode="#0;;"/>
      <alignment horizontal="center" vertical="bottom" textRotation="0" wrapText="0" indent="0" justifyLastLine="0" shrinkToFit="0" readingOrder="0"/>
    </dxf>
    <dxf>
      <numFmt numFmtId="168" formatCode="#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8" formatCode="#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8" formatCode="#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8" formatCode="#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8" formatCode="#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8" formatCode="#0;;"/>
      <alignment horizontal="center" vertical="bottom" textRotation="0" wrapText="0" indent="0" justifyLastLine="0" shrinkToFit="0" readingOrder="0"/>
      <border diagonalUp="0" diagonalDown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8" formatCode="#0;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8" formatCode="#0;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8" formatCode="#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8" formatCode="#0;;"/>
      <alignment horizontal="center" vertical="bottom" textRotation="0" wrapText="0" indent="0" justifyLastLine="0" shrinkToFit="0" readingOrder="0"/>
      <border outline="0">
        <left/>
        <right style="thin">
          <color indexed="64"/>
        </right>
      </border>
    </dxf>
    <dxf>
      <numFmt numFmtId="168" formatCode="#0;;"/>
      <alignment horizontal="center" vertical="bottom" textRotation="0" wrapText="0" indent="0" justifyLastLine="0" shrinkToFit="0" readingOrder="0"/>
    </dxf>
    <dxf>
      <numFmt numFmtId="168" formatCode="#0;;"/>
      <alignment horizontal="center" vertical="bottom" textRotation="0" wrapText="0" indent="0" justifyLastLine="0" shrinkToFit="0" readingOrder="0"/>
    </dxf>
    <dxf>
      <numFmt numFmtId="168" formatCode="#0;;"/>
      <alignment horizontal="center" vertical="bottom" textRotation="0" wrapText="0" indent="0" justifyLastLine="0" shrinkToFit="0" readingOrder="0"/>
    </dxf>
    <dxf>
      <numFmt numFmtId="168" formatCode="#0;;"/>
      <alignment horizontal="center" vertical="bottom" textRotation="0" wrapText="0" indent="0" justifyLastLine="0" shrinkToFit="0" readingOrder="0"/>
    </dxf>
    <dxf>
      <numFmt numFmtId="168" formatCode="#0;;"/>
      <alignment horizontal="center" vertical="bottom" textRotation="0" wrapText="0" indent="0" justifyLastLine="0" shrinkToFit="0" readingOrder="0"/>
    </dxf>
    <dxf>
      <numFmt numFmtId="168" formatCode="#0;;"/>
      <alignment horizontal="center" vertical="bottom" textRotation="0" wrapText="0" indent="0" justifyLastLine="0" shrinkToFit="0" readingOrder="0"/>
    </dxf>
    <dxf>
      <numFmt numFmtId="168" formatCode="#0;;"/>
      <alignment horizontal="center" vertical="bottom" textRotation="0" wrapText="0" indent="0" justifyLastLine="0" shrinkToFit="0" readingOrder="0"/>
    </dxf>
    <dxf>
      <numFmt numFmtId="168" formatCode="#0;;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auto="1"/>
        </top>
        <bottom style="medium">
          <color auto="1"/>
        </bottom>
      </border>
    </dxf>
    <dxf>
      <border outline="0">
        <left style="thin">
          <color indexed="64"/>
        </left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medium">
          <color rgb="FF000000"/>
        </top>
      </border>
    </dxf>
    <dxf>
      <font>
        <strike val="0"/>
        <outline val="0"/>
        <shadow val="0"/>
        <u val="none"/>
        <vertAlign val="baseline"/>
        <name val="Arial"/>
        <scheme val="none"/>
      </font>
      <alignment textRotation="0" wrapTex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164" formatCode="General;General\ &quot;MWp&quot;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>
        <left/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>
        <left style="thin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numFmt numFmtId="164" formatCode="General;General\ &quot;MWp&quot;"/>
      <border diagonalUp="0" diagonalDown="0" outline="0">
        <left style="dotted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numFmt numFmtId="164" formatCode="General;General\ &quot;MWp&quot;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numFmt numFmtId="164" formatCode="General;General\ &quot;MWp&quot;"/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64" formatCode="General;General\ &quot;MWp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dotted">
          <color indexed="64"/>
        </right>
        <top/>
        <bottom/>
        <vertical/>
        <horizontal/>
      </border>
    </dxf>
    <dxf>
      <numFmt numFmtId="164" formatCode="General;General\ &quot;MWp&quot;"/>
      <border outline="0">
        <right style="thin">
          <color indexed="64"/>
        </right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171" formatCode="0;;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>
        <top style="medium">
          <color rgb="FF000000"/>
        </top>
      </border>
    </dxf>
    <dxf>
      <font>
        <strike val="0"/>
        <outline val="0"/>
        <shadow val="0"/>
        <u val="none"/>
        <vertAlign val="baseline"/>
        <name val="Arial"/>
        <scheme val="none"/>
      </font>
      <alignment textRotation="0" wrapTex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/>
        <i val="0"/>
        <color theme="6"/>
      </font>
    </dxf>
    <dxf>
      <font>
        <color theme="4" tint="-0.499984740745262"/>
      </font>
    </dxf>
    <dxf>
      <font>
        <color theme="4" tint="-0.499984740745262"/>
      </font>
    </dxf>
  </dxfs>
  <tableStyles count="0" defaultTableStyle="TableStyleMedium2" defaultPivotStyle="PivotStyleLight16"/>
  <colors>
    <mruColors>
      <color rgb="FF00008C"/>
      <color rgb="FF007DE6"/>
      <color rgb="FF580000"/>
      <color rgb="FFFF2121"/>
      <color rgb="FFA50000"/>
      <color rgb="FF8178FA"/>
      <color rgb="FF0000FF"/>
      <color rgb="FFDCDCCE"/>
      <color rgb="FFC4F2F2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ENF\Desktop\C&amp;P%20automation\MergeDocs\Images\VerticalIntegration\Vertical%20Integration%202\PolyBlue.jpg" TargetMode="External"/><Relationship Id="rId13" Type="http://schemas.openxmlformats.org/officeDocument/2006/relationships/image" Target="../media/image13.jpg"/><Relationship Id="rId3" Type="http://schemas.openxmlformats.org/officeDocument/2006/relationships/image" Target="../media/image4.jpg"/><Relationship Id="rId7" Type="http://schemas.openxmlformats.org/officeDocument/2006/relationships/image" Target="../media/image8.jpg"/><Relationship Id="rId12" Type="http://schemas.openxmlformats.org/officeDocument/2006/relationships/image" Target="../media/image12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11" Type="http://schemas.openxmlformats.org/officeDocument/2006/relationships/image" Target="../media/image11.jpg"/><Relationship Id="rId5" Type="http://schemas.openxmlformats.org/officeDocument/2006/relationships/image" Target="../media/image6.jpg"/><Relationship Id="rId10" Type="http://schemas.openxmlformats.org/officeDocument/2006/relationships/image" Target="../media/image10.jpg"/><Relationship Id="rId4" Type="http://schemas.openxmlformats.org/officeDocument/2006/relationships/image" Target="../media/image5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zh-CN" altLang="en-US" sz="1050"/>
              <a:t>产量</a:t>
            </a:r>
            <a:endParaRPr lang="en-GB" sz="105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Upper</c:v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&quot;Max:&quot;#0.0;;;" sourceLinked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/>
              <a:lstStyle/>
              <a:p>
                <a:pPr>
                  <a:defRPr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numRef>
              <c:f>硅片!$E$36:$N$36</c:f>
              <c:numCache>
                <c:formatCode>0;;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硅片!$E$45:$N$45</c:f>
              <c:numCache>
                <c:formatCode>#0;;</c:formatCode>
                <c:ptCount val="10"/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0"/>
          <c:order val="1"/>
          <c:tx>
            <c:v>Production</c:v>
          </c:tx>
          <c:spPr>
            <a:gradFill>
              <a:gsLst>
                <a:gs pos="0">
                  <a:srgbClr val="00008C"/>
                </a:gs>
                <a:gs pos="50000">
                  <a:srgbClr val="007DE6"/>
                </a:gs>
                <a:gs pos="100000">
                  <a:srgbClr val="00008C"/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dLbls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/>
              <a:lstStyle/>
              <a:p>
                <a:pPr>
                  <a:defRPr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硅片!$E$36:$N$36</c:f>
              <c:numCache>
                <c:formatCode>0;;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硅片!$E$44:$N$44</c:f>
              <c:numCache>
                <c:formatCode>#0;;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10</c:v>
                </c:pt>
                <c:pt idx="7">
                  <c:v>30</c:v>
                </c:pt>
                <c:pt idx="8" formatCode="#0.0;;">
                  <c:v>32</c:v>
                </c:pt>
                <c:pt idx="9" formatCode="#0.0;;">
                  <c:v>34.027890501465102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45318144"/>
        <c:axId val="45319680"/>
      </c:barChart>
      <c:catAx>
        <c:axId val="45318144"/>
        <c:scaling>
          <c:orientation val="minMax"/>
        </c:scaling>
        <c:delete val="0"/>
        <c:axPos val="b"/>
        <c:numFmt formatCode="0;;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45319680"/>
        <c:crosses val="autoZero"/>
        <c:auto val="1"/>
        <c:lblAlgn val="ctr"/>
        <c:lblOffset val="100"/>
        <c:noMultiLvlLbl val="0"/>
      </c:catAx>
      <c:valAx>
        <c:axId val="45319680"/>
        <c:scaling>
          <c:orientation val="minMax"/>
        </c:scaling>
        <c:delete val="0"/>
        <c:axPos val="l"/>
        <c:majorGridlines/>
        <c:numFmt formatCode="#0;;" sourceLinked="1"/>
        <c:majorTickMark val="out"/>
        <c:minorTickMark val="none"/>
        <c:tickLblPos val="none"/>
        <c:crossAx val="45318144"/>
        <c:crosses val="autoZero"/>
        <c:crossBetween val="between"/>
      </c:valAx>
      <c:spPr>
        <a:gradFill>
          <a:gsLst>
            <a:gs pos="100000">
              <a:srgbClr val="C4F2F2"/>
            </a:gs>
            <a:gs pos="0">
              <a:schemeClr val="bg1"/>
            </a:gs>
          </a:gsLst>
          <a:lin ang="5400000" scaled="0"/>
        </a:gradFill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zh-CN" altLang="en-US" sz="1100"/>
              <a:t>产能</a:t>
            </a:r>
            <a:endParaRPr lang="en-US" altLang="zh-CN" sz="11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8320589068252619E-2"/>
          <c:y val="0.18775624824487502"/>
          <c:w val="0.93486264514301909"/>
          <c:h val="0.69871817834059702"/>
        </c:manualLayout>
      </c:layout>
      <c:barChart>
        <c:barDir val="col"/>
        <c:grouping val="clustered"/>
        <c:varyColors val="0"/>
        <c:ser>
          <c:idx val="1"/>
          <c:order val="0"/>
          <c:tx>
            <c:v>Upper</c:v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8"/>
              <c:layout>
                <c:manualLayout>
                  <c:x val="-4.0160642570281121E-3"/>
                  <c:y val="2.93981481481481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numFmt formatCode="&quot;Max:&quot;#0.0;;;" sourceLinked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numRef>
              <c:f>硅片!$E$36:$N$36</c:f>
              <c:numCache>
                <c:formatCode>0;;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硅片!$E$43:$N$43</c:f>
              <c:numCache>
                <c:formatCode>#0;;</c:formatCode>
                <c:ptCount val="10"/>
                <c:pt idx="8" formatCode="#0.0;;">
                  <c:v>0</c:v>
                </c:pt>
                <c:pt idx="9" formatCode="#0.0;;">
                  <c:v>0</c:v>
                </c:pt>
              </c:numCache>
            </c:numRef>
          </c:val>
        </c:ser>
        <c:ser>
          <c:idx val="0"/>
          <c:order val="1"/>
          <c:tx>
            <c:v>Capacity</c:v>
          </c:tx>
          <c:spPr>
            <a:gradFill rotWithShape="1">
              <a:gsLst>
                <a:gs pos="0">
                  <a:srgbClr val="00008C"/>
                </a:gs>
                <a:gs pos="50000">
                  <a:srgbClr val="007DE6"/>
                </a:gs>
                <a:gs pos="100000">
                  <a:srgbClr val="00008C"/>
                </a:gs>
              </a:gsLst>
              <a:lin ang="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硅片!$E$36:$N$36</c:f>
              <c:numCache>
                <c:formatCode>0;;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硅片!$E$42:$N$42</c:f>
              <c:numCache>
                <c:formatCode>#0;;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15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948608"/>
        <c:axId val="56950144"/>
      </c:barChart>
      <c:catAx>
        <c:axId val="56948608"/>
        <c:scaling>
          <c:orientation val="minMax"/>
        </c:scaling>
        <c:delete val="0"/>
        <c:axPos val="b"/>
        <c:numFmt formatCode="0;;" sourceLinked="1"/>
        <c:majorTickMark val="out"/>
        <c:minorTickMark val="none"/>
        <c:tickLblPos val="nextTo"/>
        <c:crossAx val="56950144"/>
        <c:crosses val="autoZero"/>
        <c:auto val="1"/>
        <c:lblAlgn val="ctr"/>
        <c:lblOffset val="100"/>
        <c:noMultiLvlLbl val="0"/>
      </c:catAx>
      <c:valAx>
        <c:axId val="5695014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one"/>
        <c:crossAx val="56948608"/>
        <c:crosses val="autoZero"/>
        <c:crossBetween val="between"/>
      </c:valAx>
      <c:spPr>
        <a:gradFill>
          <a:gsLst>
            <a:gs pos="100000">
              <a:srgbClr val="C4F2F2"/>
            </a:gs>
            <a:gs pos="0">
              <a:schemeClr val="bg1"/>
            </a:gs>
          </a:gsLst>
          <a:lin ang="5400000" scaled="0"/>
        </a:gradFill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1.3146249437143848E-2"/>
          <c:w val="0.99341350393457539"/>
          <c:h val="0.95511455969548353"/>
        </c:manualLayout>
      </c:layout>
      <c:barChart>
        <c:barDir val="col"/>
        <c:grouping val="clustered"/>
        <c:varyColors val="0"/>
        <c:ser>
          <c:idx val="0"/>
          <c:order val="0"/>
          <c:tx>
            <c:v>Base</c:v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2">
                  <a:alphaModFix amt="49000"/>
                </a:blip>
                <a:srcRect/>
                <a:stretch>
                  <a:fillRect/>
                </a:stretch>
              </a:blipFill>
            </c:spPr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alphaModFix amt="50000"/>
                </a:blip>
                <a:srcRect/>
                <a:stretch>
                  <a:fillRect/>
                </a:stretch>
              </a:blipFill>
            </c:spPr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alphaModFix amt="50000"/>
                </a:blip>
                <a:srcRect/>
                <a:stretch>
                  <a:fillRect/>
                </a:stretch>
              </a:blipFill>
            </c:spPr>
          </c:dPt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alphaModFix amt="49000"/>
                </a:blip>
                <a:srcRect/>
                <a:stretch>
                  <a:fillRect/>
                </a:stretch>
              </a:blipFill>
            </c:spPr>
          </c:dPt>
          <c:dPt>
            <c:idx val="4"/>
            <c:invertIfNegative val="0"/>
            <c:bubble3D val="0"/>
            <c:spPr>
              <a:blipFill dpi="0" rotWithShape="1">
                <a:blip xmlns:r="http://schemas.openxmlformats.org/officeDocument/2006/relationships" r:embed="rId6">
                  <a:alphaModFix amt="50000"/>
                </a:blip>
                <a:srcRect/>
                <a:stretch>
                  <a:fillRect/>
                </a:stretch>
              </a:blipFill>
            </c:spPr>
          </c:dPt>
          <c:dPt>
            <c:idx val="5"/>
            <c:invertIfNegative val="0"/>
            <c:bubble3D val="0"/>
            <c:spPr>
              <a:blipFill dpi="0" rotWithShape="1">
                <a:blip xmlns:r="http://schemas.openxmlformats.org/officeDocument/2006/relationships" r:embed="rId7">
                  <a:alphaModFix amt="50000"/>
                </a:blip>
                <a:srcRect/>
                <a:stretch>
                  <a:fillRect/>
                </a:stretch>
              </a:blipFill>
            </c:spPr>
          </c:dPt>
          <c:cat>
            <c:strRef>
              <c:f>硅片!$G$5:$L$5</c:f>
              <c:strCache>
                <c:ptCount val="6"/>
                <c:pt idx="0">
                  <c:v>多晶硅</c:v>
                </c:pt>
                <c:pt idx="1">
                  <c:v>硅棒</c:v>
                </c:pt>
                <c:pt idx="2">
                  <c:v>硅片</c:v>
                </c:pt>
                <c:pt idx="3">
                  <c:v>电池片</c:v>
                </c:pt>
                <c:pt idx="4">
                  <c:v>组件</c:v>
                </c:pt>
                <c:pt idx="5">
                  <c:v>系统安装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</c:ser>
        <c:ser>
          <c:idx val="1"/>
          <c:order val="1"/>
          <c:tx>
            <c:v>Integration</c:v>
          </c:tx>
          <c:spPr>
            <a:blipFill>
              <a:blip xmlns:r="http://schemas.openxmlformats.org/officeDocument/2006/relationships" r:link="rId8"/>
              <a:stretch>
                <a:fillRect/>
              </a:stretch>
            </a:blipFill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9"/>
                <a:stretch>
                  <a:fillRect/>
                </a:stretch>
              </a:blipFill>
            </c:spPr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10"/>
                <a:stretch>
                  <a:fillRect/>
                </a:stretch>
              </a:blipFill>
            </c:spPr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11"/>
                <a:stretch>
                  <a:fillRect/>
                </a:stretch>
              </a:blipFill>
            </c:spPr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12"/>
                <a:stretch>
                  <a:fillRect/>
                </a:stretch>
              </a:blipFill>
            </c:spPr>
          </c:dPt>
          <c:dPt>
            <c:idx val="4"/>
            <c:invertIfNegative val="0"/>
            <c:bubble3D val="0"/>
            <c:spPr>
              <a:blipFill>
                <a:blip xmlns:r="http://schemas.openxmlformats.org/officeDocument/2006/relationships" r:embed="rId13"/>
                <a:stretch>
                  <a:fillRect/>
                </a:stretch>
              </a:blipFill>
            </c:spPr>
          </c:dPt>
          <c:dPt>
            <c:idx val="5"/>
            <c:invertIfNegative val="0"/>
            <c:bubble3D val="0"/>
            <c:spPr>
              <a:blipFill>
                <a:blip xmlns:r="http://schemas.openxmlformats.org/officeDocument/2006/relationships" r:embed="rId14"/>
                <a:stretch>
                  <a:fillRect/>
                </a:stretch>
              </a:blipFill>
            </c:spPr>
          </c:dPt>
          <c:cat>
            <c:strRef>
              <c:f>硅片!$G$5:$L$5</c:f>
              <c:strCache>
                <c:ptCount val="6"/>
                <c:pt idx="0">
                  <c:v>多晶硅</c:v>
                </c:pt>
                <c:pt idx="1">
                  <c:v>硅棒</c:v>
                </c:pt>
                <c:pt idx="2">
                  <c:v>硅片</c:v>
                </c:pt>
                <c:pt idx="3">
                  <c:v>电池片</c:v>
                </c:pt>
                <c:pt idx="4">
                  <c:v>组件</c:v>
                </c:pt>
                <c:pt idx="5">
                  <c:v>系统安装</c:v>
                </c:pt>
              </c:strCache>
            </c:strRef>
          </c:cat>
          <c:val>
            <c:numRef>
              <c:f>硅片!$G$6:$L$6</c:f>
              <c:numCache>
                <c:formatCode>#,##0_ ;[Red]\-#,##0\ 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1140096"/>
        <c:axId val="201298304"/>
      </c:barChart>
      <c:catAx>
        <c:axId val="201140096"/>
        <c:scaling>
          <c:orientation val="minMax"/>
        </c:scaling>
        <c:delete val="1"/>
        <c:axPos val="b"/>
        <c:numFmt formatCode="0_ ;[Red]\-0\ " sourceLinked="1"/>
        <c:majorTickMark val="out"/>
        <c:minorTickMark val="none"/>
        <c:tickLblPos val="nextTo"/>
        <c:crossAx val="201298304"/>
        <c:crosses val="autoZero"/>
        <c:auto val="1"/>
        <c:lblAlgn val="ctr"/>
        <c:lblOffset val="100"/>
        <c:noMultiLvlLbl val="0"/>
      </c:catAx>
      <c:valAx>
        <c:axId val="201298304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2011400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List" dx="16" fmlaLink="$B$1" fmlaRange="ListWafer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771525</xdr:colOff>
      <xdr:row>38</xdr:row>
      <xdr:rowOff>47624</xdr:rowOff>
    </xdr:from>
    <xdr:to>
      <xdr:col>13</xdr:col>
      <xdr:colOff>809624</xdr:colOff>
      <xdr:row>50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72390</xdr:colOff>
      <xdr:row>38</xdr:row>
      <xdr:rowOff>24764</xdr:rowOff>
    </xdr:from>
    <xdr:to>
      <xdr:col>7</xdr:col>
      <xdr:colOff>586740</xdr:colOff>
      <xdr:row>50</xdr:row>
      <xdr:rowOff>91439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0</xdr:colOff>
      <xdr:row>0</xdr:row>
      <xdr:rowOff>76199</xdr:rowOff>
    </xdr:from>
    <xdr:to>
      <xdr:col>14</xdr:col>
      <xdr:colOff>404296</xdr:colOff>
      <xdr:row>2</xdr:row>
      <xdr:rowOff>28574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375" y="76199"/>
          <a:ext cx="1252021" cy="6191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22860</xdr:rowOff>
        </xdr:from>
        <xdr:to>
          <xdr:col>5</xdr:col>
          <xdr:colOff>144780</xdr:colOff>
          <xdr:row>5</xdr:row>
          <xdr:rowOff>160020</xdr:rowOff>
        </xdr:to>
        <xdr:sp macro="" textlink="">
          <xdr:nvSpPr>
            <xdr:cNvPr id="10242" name="List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771524</xdr:colOff>
      <xdr:row>1</xdr:row>
      <xdr:rowOff>257175</xdr:rowOff>
    </xdr:from>
    <xdr:to>
      <xdr:col>12</xdr:col>
      <xdr:colOff>19049</xdr:colOff>
      <xdr:row>5</xdr:row>
      <xdr:rowOff>180975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1" displayName="Table1" ref="B5:AU6" headerRowDxfId="534" totalsRowDxfId="532" tableBorderDxfId="533" totalsRowBorderDxfId="531" dataCellStyle="Data">
  <sortState ref="B6:BL7">
    <sortCondition ref="R5:R7"/>
  </sortState>
  <tableColumns count="46">
    <tableColumn id="9" name="1" dataDxfId="530" dataCellStyle="Data"/>
    <tableColumn id="119" name="21" dataDxfId="529" totalsRowDxfId="528" dataCellStyle="Data"/>
    <tableColumn id="459" name="22" dataDxfId="527" totalsRowDxfId="526" dataCellStyle="Data"/>
    <tableColumn id="457" name="23" dataDxfId="525" totalsRowDxfId="524" dataCellStyle="Data"/>
    <tableColumn id="162" name="24" dataDxfId="523" totalsRowDxfId="522" dataCellStyle="Data"/>
    <tableColumn id="271" name="25" dataDxfId="521" dataCellStyle="Data"/>
    <tableColumn id="467" name="26" dataDxfId="520" dataCellStyle="ENF Estimation"/>
    <tableColumn id="1" name="262" dataDxfId="519" dataCellStyle="Data"/>
    <tableColumn id="190" name="27" dataDxfId="518" dataCellStyle="Data"/>
    <tableColumn id="12" name="29" dataDxfId="517" totalsRowDxfId="516" dataCellStyle="Data"/>
    <tableColumn id="214" name="31" dataDxfId="515" totalsRowDxfId="514" dataCellStyle="Data"/>
    <tableColumn id="221" name="32" dataDxfId="513" totalsRowDxfId="512" dataCellStyle="Data"/>
    <tableColumn id="230" name="33" dataDxfId="511" totalsRowDxfId="510" dataCellStyle="Data"/>
    <tableColumn id="240" name="34" dataDxfId="509" totalsRowDxfId="508" dataCellStyle="Data"/>
    <tableColumn id="3" name="35" dataDxfId="507" totalsRowDxfId="506" dataCellStyle="Data"/>
    <tableColumn id="256" name="36" dataDxfId="505" totalsRowDxfId="504" dataCellStyle="Data"/>
    <tableColumn id="347" name="37" dataDxfId="503" totalsRowDxfId="502" dataCellStyle="Data"/>
    <tableColumn id="11" name="38" dataDxfId="501" totalsRowDxfId="500" dataCellStyle="Data"/>
    <tableColumn id="48" name="39" dataDxfId="499" totalsRowDxfId="498" dataCellStyle="Data"/>
    <tableColumn id="53" name="40" dataDxfId="497" totalsRowDxfId="496" dataCellStyle="Data"/>
    <tableColumn id="56" name="41" dataDxfId="495" totalsRowDxfId="494" dataCellStyle="Data"/>
    <tableColumn id="57" name="42" dataDxfId="493" totalsRowDxfId="492" dataCellStyle="Data"/>
    <tableColumn id="58" name="43" dataDxfId="491" totalsRowDxfId="490" dataCellStyle="Data"/>
    <tableColumn id="59" name="44" dataDxfId="489" totalsRowDxfId="488" dataCellStyle="Data"/>
    <tableColumn id="60" name="45" dataDxfId="487" totalsRowDxfId="486" dataCellStyle="Data"/>
    <tableColumn id="61" name="46" dataDxfId="485" totalsRowDxfId="484" dataCellStyle="Data"/>
    <tableColumn id="33" name="47" dataDxfId="483" totalsRowDxfId="482" dataCellStyle="Data"/>
    <tableColumn id="34" name="48" dataDxfId="481" totalsRowDxfId="480" dataCellStyle="Data"/>
    <tableColumn id="35" name="49" dataDxfId="479" totalsRowDxfId="478" dataCellStyle="Data"/>
    <tableColumn id="39" name="50" dataDxfId="477" totalsRowDxfId="476" dataCellStyle="Data"/>
    <tableColumn id="41" name="51" dataDxfId="475" totalsRowDxfId="474" dataCellStyle="Data"/>
    <tableColumn id="43" name="52" dataDxfId="473" totalsRowDxfId="472" dataCellStyle="Data"/>
    <tableColumn id="44" name="53" dataDxfId="471" totalsRowDxfId="470" dataCellStyle="Data"/>
    <tableColumn id="45" name="54" dataDxfId="469" totalsRowDxfId="468" dataCellStyle="Data"/>
    <tableColumn id="23" name="55" dataDxfId="467" totalsRowDxfId="466" dataCellStyle="Data"/>
    <tableColumn id="24" name="56" dataDxfId="465" totalsRowDxfId="464" dataCellStyle="Data"/>
    <tableColumn id="25" name="57" dataDxfId="463" totalsRowDxfId="462" dataCellStyle="Data"/>
    <tableColumn id="26" name="58" dataDxfId="461" totalsRowDxfId="460" dataCellStyle="Data"/>
    <tableColumn id="27" name="59" dataDxfId="459" totalsRowDxfId="458" dataCellStyle="Data"/>
    <tableColumn id="30" name="60" totalsRowDxfId="457" dataCellStyle="Data"/>
    <tableColumn id="32" name="61" dataDxfId="456" totalsRowDxfId="455" dataCellStyle="Data"/>
    <tableColumn id="17" name="62" dataDxfId="454" totalsRowDxfId="453" dataCellStyle="Data"/>
    <tableColumn id="18" name="63" dataDxfId="452" totalsRowDxfId="451" dataCellStyle="Data"/>
    <tableColumn id="13" name="66" dataDxfId="450" totalsRowDxfId="449" dataCellStyle="Data"/>
    <tableColumn id="15" name="67" dataDxfId="448" totalsRowDxfId="447" dataCellStyle="Data"/>
    <tableColumn id="168" name="68" dataDxfId="446" dataCellStyle="Data"/>
  </tableColumns>
  <tableStyleInfo name="TableStyleLight9" showFirstColumn="1" showLastColumn="0" showRowStripes="0" showColumnStripes="0"/>
</table>
</file>

<file path=xl/tables/table2.xml><?xml version="1.0" encoding="utf-8"?>
<table xmlns="http://schemas.openxmlformats.org/spreadsheetml/2006/main" id="5" name="AdvancedTb1" displayName="AdvancedTb1" ref="B5:BQ6" headerRowDxfId="445" totalsRowDxfId="443" tableBorderDxfId="444" totalsRowBorderDxfId="442" dataCellStyle="Data">
  <tableColumns count="68">
    <tableColumn id="9" name="1" dataDxfId="441" dataCellStyle="Data"/>
    <tableColumn id="16" name="2" dataDxfId="440" dataCellStyle="Data"/>
    <tableColumn id="610" name="69" dataDxfId="439" dataCellStyle="Data"/>
    <tableColumn id="609" name="70" dataDxfId="438" dataCellStyle="Data"/>
    <tableColumn id="608" name="71" dataDxfId="437" dataCellStyle="Data"/>
    <tableColumn id="607" name="72" dataDxfId="436" dataCellStyle="Data"/>
    <tableColumn id="117" name="73" dataDxfId="435" dataCellStyle="Data"/>
    <tableColumn id="118" name="74" dataDxfId="434" dataCellStyle="Data"/>
    <tableColumn id="119" name="75" dataDxfId="433" dataCellStyle="Data"/>
    <tableColumn id="459" name="76" dataDxfId="432" dataCellStyle="Data"/>
    <tableColumn id="457" name="77" dataDxfId="431" totalsRowDxfId="430" dataCellStyle="Data"/>
    <tableColumn id="14" name="78" dataDxfId="429" totalsRowDxfId="428" dataCellStyle="Data"/>
    <tableColumn id="460" name="79" dataDxfId="427" totalsRowDxfId="426" dataCellStyle="Data"/>
    <tableColumn id="138" name="80" dataDxfId="425" totalsRowDxfId="424" dataCellStyle="Data"/>
    <tableColumn id="144" name="81" dataDxfId="423" totalsRowDxfId="422" dataCellStyle="Data"/>
    <tableColumn id="148" name="82" dataDxfId="421" totalsRowDxfId="420" dataCellStyle="Data"/>
    <tableColumn id="465" name="83" dataDxfId="419" totalsRowDxfId="418" dataCellStyle="Data"/>
    <tableColumn id="156" name="84" dataDxfId="417" totalsRowDxfId="416" dataCellStyle="Data"/>
    <tableColumn id="162" name="85" dataDxfId="415" totalsRowDxfId="414" dataCellStyle="Data"/>
    <tableColumn id="271" name="86" dataDxfId="413" dataCellStyle="Data"/>
    <tableColumn id="467" name="87" dataDxfId="412" dataCellStyle="Data"/>
    <tableColumn id="174" name="88" dataDxfId="411" dataCellStyle="ENF Estimation"/>
    <tableColumn id="1" name="882" dataDxfId="410" dataCellStyle="Data"/>
    <tableColumn id="190" name="89" dataDxfId="409" dataCellStyle="Data"/>
    <tableColumn id="528" name="91" dataDxfId="408" totalsRowDxfId="407" dataCellStyle="Data"/>
    <tableColumn id="79" name="92" dataDxfId="406" totalsRowDxfId="405" dataCellStyle="Data"/>
    <tableColumn id="78" name="93" dataDxfId="404" totalsRowDxfId="403" dataCellStyle="Data"/>
    <tableColumn id="77" name="94" dataDxfId="402" totalsRowDxfId="401" dataCellStyle="Data"/>
    <tableColumn id="76" name="95" dataDxfId="400" totalsRowDxfId="399" dataCellStyle="Data"/>
    <tableColumn id="214" name="97" dataDxfId="398" totalsRowDxfId="397" dataCellStyle="Data"/>
    <tableColumn id="221" name="99" dataDxfId="396" totalsRowDxfId="395" dataCellStyle="Data"/>
    <tableColumn id="230" name="101" dataDxfId="394" totalsRowDxfId="393" dataCellStyle="Data"/>
    <tableColumn id="239" name="103" dataDxfId="392" totalsRowDxfId="391" dataCellStyle="Data"/>
    <tableColumn id="240" name="104" dataDxfId="390" totalsRowDxfId="389" dataCellStyle="Data"/>
    <tableColumn id="256" name="106" dataDxfId="388" totalsRowDxfId="387" dataCellStyle="Data"/>
    <tableColumn id="347" name="108" dataDxfId="386" totalsRowDxfId="385" dataCellStyle="Data"/>
    <tableColumn id="11" name="110" dataDxfId="384" dataCellStyle="Data"/>
    <tableColumn id="48" name="111" dataDxfId="383" dataCellStyle="Data"/>
    <tableColumn id="53" name="112" dataDxfId="382" dataCellStyle="Data"/>
    <tableColumn id="56" name="113" dataDxfId="381" dataCellStyle="Data"/>
    <tableColumn id="57" name="114" dataDxfId="380" dataCellStyle="Data"/>
    <tableColumn id="58" name="115" dataDxfId="379" dataCellStyle="Data"/>
    <tableColumn id="59" name="116" dataDxfId="378" totalsRowDxfId="377" dataCellStyle="Data"/>
    <tableColumn id="60" name="117" dataDxfId="376" totalsRowDxfId="375" dataCellStyle="Data"/>
    <tableColumn id="61" name="118" dataDxfId="374" totalsRowDxfId="373" dataCellStyle="Data"/>
    <tableColumn id="35" name="121" dataDxfId="372" totalsRowDxfId="371" dataCellStyle="Data"/>
    <tableColumn id="39" name="122" dataDxfId="370" totalsRowDxfId="369" dataCellStyle="Data"/>
    <tableColumn id="41" name="123" dataDxfId="368" totalsRowDxfId="367" dataCellStyle="Data"/>
    <tableColumn id="43" name="124" dataDxfId="366" totalsRowDxfId="365" dataCellStyle="Data"/>
    <tableColumn id="44" name="125" dataDxfId="364" totalsRowDxfId="363" dataCellStyle="Data"/>
    <tableColumn id="45" name="126" dataDxfId="362" totalsRowDxfId="361" dataCellStyle="Data"/>
    <tableColumn id="22" name="127" dataDxfId="360" totalsRowDxfId="359" dataCellStyle="Data"/>
    <tableColumn id="23" name="128" dataDxfId="358" totalsRowDxfId="357" dataCellStyle="Data"/>
    <tableColumn id="24" name="129" dataDxfId="356" totalsRowDxfId="355" dataCellStyle="Data"/>
    <tableColumn id="25" name="130" dataDxfId="354" totalsRowDxfId="353" dataCellStyle="Data"/>
    <tableColumn id="26" name="131" dataDxfId="352" totalsRowDxfId="351" dataCellStyle="Data"/>
    <tableColumn id="27" name="132" dataDxfId="350" totalsRowDxfId="349" dataCellStyle="Data"/>
    <tableColumn id="30" name="133" dataDxfId="348" totalsRowDxfId="347" dataCellStyle="Data"/>
    <tableColumn id="32" name="134" dataDxfId="346" totalsRowDxfId="345" dataCellStyle="Data"/>
    <tableColumn id="17" name="135" dataDxfId="344" totalsRowDxfId="343" dataCellStyle="Data"/>
    <tableColumn id="18" name="136" dataDxfId="342" totalsRowDxfId="341" dataCellStyle="Data"/>
    <tableColumn id="20" name="137" dataDxfId="340" totalsRowDxfId="339" dataCellStyle="Data"/>
    <tableColumn id="21" name="138" dataDxfId="338" totalsRowDxfId="337" dataCellStyle="Data"/>
    <tableColumn id="13" name="139" dataDxfId="336" totalsRowDxfId="335" dataCellStyle="Data"/>
    <tableColumn id="15" name="140" dataDxfId="334" totalsRowDxfId="333" dataCellStyle="Data"/>
    <tableColumn id="12" name="141" dataDxfId="332" totalsRowDxfId="331" dataCellStyle="Data"/>
    <tableColumn id="4" name="142" dataDxfId="330" totalsRowDxfId="329" dataCellStyle="Data"/>
    <tableColumn id="168" name="143" dataDxfId="328" dataCellStyle="Data"/>
  </tableColumns>
  <tableStyleInfo name="TableStyleLight9" showFirstColumn="1" showLastColumn="0" showRowStripes="0" showColumnStripes="0"/>
</table>
</file>

<file path=xl/tables/table3.xml><?xml version="1.0" encoding="utf-8"?>
<table xmlns="http://schemas.openxmlformats.org/spreadsheetml/2006/main" id="14" name="CusTb1" displayName="CusTb1" ref="B5:FL6" headerRowDxfId="327" dataDxfId="326" totalsRowDxfId="324" tableBorderDxfId="325" totalsRowBorderDxfId="323" dataCellStyle="Normal">
  <sortState ref="B6:PD298">
    <sortCondition ref="B5:B298"/>
  </sortState>
  <tableColumns count="167">
    <tableColumn id="9" name="1" dataDxfId="322" dataCellStyle="Normal"/>
    <tableColumn id="16" name="2" dataDxfId="321" dataCellStyle="Normal"/>
    <tableColumn id="1" name="3" dataDxfId="320"/>
    <tableColumn id="503" name="4" dataDxfId="319" totalsRowDxfId="318" dataCellStyle="Normal"/>
    <tableColumn id="8" name="5" dataDxfId="317" totalsRowDxfId="316" dataCellStyle="Normal"/>
    <tableColumn id="7" name="6" dataDxfId="315" totalsRowDxfId="314" dataCellStyle="Normal"/>
    <tableColumn id="6" name="7" dataDxfId="313" totalsRowDxfId="312" dataCellStyle="Normal"/>
    <tableColumn id="102" name="8" dataDxfId="311" totalsRowDxfId="310" dataCellStyle="Normal"/>
    <tableColumn id="501" name="9" dataDxfId="309" totalsRowDxfId="308" dataCellStyle="Normal"/>
    <tableColumn id="590" name="10" dataDxfId="307" totalsRowDxfId="306" dataCellStyle="Normal"/>
    <tableColumn id="101" name="11" dataDxfId="305" totalsRowDxfId="304" dataCellStyle="Normal"/>
    <tableColumn id="381" name="12" dataDxfId="303" totalsRowDxfId="302" dataCellStyle="Normal"/>
    <tableColumn id="380" name="13" dataDxfId="301" totalsRowDxfId="300" dataCellStyle="Normal"/>
    <tableColumn id="254" name="14" dataDxfId="299" totalsRowDxfId="298" dataCellStyle="Normal"/>
    <tableColumn id="253" name="15" dataDxfId="297" totalsRowDxfId="296" dataCellStyle="Normal"/>
    <tableColumn id="252" name="16" dataDxfId="295" totalsRowDxfId="294" dataCellStyle="Normal"/>
    <tableColumn id="516" name="17" dataDxfId="293" totalsRowDxfId="292" dataCellStyle="Normal"/>
    <tableColumn id="513" name="18" dataDxfId="291" totalsRowDxfId="290" dataCellStyle="Normal"/>
    <tableColumn id="512" name="19" dataDxfId="289" totalsRowDxfId="288" dataCellStyle="Normal"/>
    <tableColumn id="511" name="20" dataDxfId="287" totalsRowDxfId="286" dataCellStyle="Normal"/>
    <tableColumn id="495" name="21" dataDxfId="285" totalsRowDxfId="284" dataCellStyle="Normal"/>
    <tableColumn id="471" name="22" dataDxfId="283" totalsRowDxfId="282" dataCellStyle="Normal"/>
    <tableColumn id="478" name="23" dataDxfId="281" totalsRowDxfId="280" dataCellStyle="Normal"/>
    <tableColumn id="500" name="24" dataDxfId="279" totalsRowDxfId="278" dataCellStyle="Normal"/>
    <tableColumn id="514" name="25" dataDxfId="277" totalsRowDxfId="276" dataCellStyle="Normal"/>
    <tableColumn id="18" name="26" dataDxfId="275" totalsRowDxfId="274" dataCellStyle="Normal"/>
    <tableColumn id="17" name="27" dataDxfId="273" totalsRowDxfId="272" dataCellStyle="Normal"/>
    <tableColumn id="34" name="28" dataDxfId="271" totalsRowDxfId="270" dataCellStyle="Normal"/>
    <tableColumn id="27" name="29" dataDxfId="269" totalsRowDxfId="268" dataCellStyle="Normal"/>
    <tableColumn id="105" name="30" dataDxfId="267" totalsRowDxfId="266" dataCellStyle="Normal"/>
    <tableColumn id="104" name="31" dataDxfId="265" totalsRowDxfId="264" dataCellStyle="Normal"/>
    <tableColumn id="103" name="32" dataDxfId="263" totalsRowDxfId="262" dataCellStyle="Normal"/>
    <tableColumn id="36" name="33" dataDxfId="261" totalsRowDxfId="260" dataCellStyle="Normal"/>
    <tableColumn id="99" name="34" dataDxfId="259" totalsRowDxfId="258" dataCellStyle="Normal"/>
    <tableColumn id="2" name="35" dataDxfId="257" totalsRowDxfId="256" dataCellStyle="Normal"/>
    <tableColumn id="3" name="36" dataDxfId="255" totalsRowDxfId="254" dataCellStyle="Normal"/>
    <tableColumn id="4" name="37" dataDxfId="253" totalsRowDxfId="252" dataCellStyle="Normal"/>
    <tableColumn id="396" name="38" dataDxfId="251" totalsRowDxfId="250" dataCellStyle="Normal"/>
    <tableColumn id="395" name="39" dataDxfId="249" totalsRowDxfId="248" dataCellStyle="Normal"/>
    <tableColumn id="394" name="40" dataDxfId="247" totalsRowDxfId="246" dataCellStyle="Normal"/>
    <tableColumn id="393" name="41" dataDxfId="245" totalsRowDxfId="244" dataCellStyle="Normal"/>
    <tableColumn id="5" name="42" dataDxfId="243" totalsRowDxfId="242" dataCellStyle="Normal"/>
    <tableColumn id="10" name="43" dataDxfId="241" totalsRowDxfId="240" dataCellStyle="Normal"/>
    <tableColumn id="11" name="44" dataDxfId="239" totalsRowDxfId="238" dataCellStyle="Normal"/>
    <tableColumn id="12" name="45" dataDxfId="237" totalsRowDxfId="236" dataCellStyle="Normal"/>
    <tableColumn id="13" name="46" dataDxfId="235" totalsRowDxfId="234" dataCellStyle="Normal"/>
    <tableColumn id="270" name="47" dataDxfId="233" totalsRowDxfId="232" dataCellStyle="Normal"/>
    <tableColumn id="269" name="48" dataDxfId="231" totalsRowDxfId="230" dataCellStyle="Normal"/>
    <tableColumn id="268" name="49" dataDxfId="229" totalsRowDxfId="228" dataCellStyle="Normal"/>
    <tableColumn id="267" name="50" dataDxfId="227" totalsRowDxfId="226" dataCellStyle="Normal"/>
    <tableColumn id="14" name="51" dataDxfId="225" totalsRowDxfId="224" dataCellStyle="Normal"/>
    <tableColumn id="19" name="52" dataDxfId="223" totalsRowDxfId="222" dataCellStyle="Normal"/>
    <tableColumn id="20" name="53" dataDxfId="221" totalsRowDxfId="220" dataCellStyle="Normal"/>
    <tableColumn id="21" name="54" dataDxfId="219" totalsRowDxfId="218" dataCellStyle="Normal"/>
    <tableColumn id="22" name="55" dataDxfId="217" totalsRowDxfId="216" dataCellStyle="Normal"/>
    <tableColumn id="287" name="56" dataDxfId="215" totalsRowDxfId="214" dataCellStyle="Normal"/>
    <tableColumn id="452" name="57" dataDxfId="213" totalsRowDxfId="212" dataCellStyle="Normal"/>
    <tableColumn id="451" name="58" dataDxfId="211" dataCellStyle="Normal"/>
    <tableColumn id="450" name="59" dataDxfId="210" totalsRowDxfId="209" dataCellStyle="Normal"/>
    <tableColumn id="449" name="60" dataDxfId="208" dataCellStyle="Normal"/>
    <tableColumn id="606" name="61" dataDxfId="207" totalsRowDxfId="206" dataCellStyle="Normal"/>
    <tableColumn id="448" name="62" dataDxfId="205" dataCellStyle="Normal"/>
    <tableColumn id="120" name="63" dataDxfId="204" totalsRowDxfId="203" dataCellStyle="Normal"/>
    <tableColumn id="121" name="64" dataDxfId="202" totalsRowDxfId="201" dataCellStyle="Normal"/>
    <tableColumn id="122" name="65" dataDxfId="200" dataCellStyle="Normal"/>
    <tableColumn id="123" name="66" dataDxfId="199" totalsRowDxfId="198" dataCellStyle="Normal"/>
    <tableColumn id="124" name="67" dataDxfId="197" dataCellStyle="Normal"/>
    <tableColumn id="125" name="68" dataDxfId="196" totalsRowDxfId="195" dataCellStyle="Normal"/>
    <tableColumn id="126" name="69" dataDxfId="194" dataCellStyle="Normal"/>
    <tableColumn id="118" name="70" dataDxfId="193" totalsRowDxfId="192" dataCellStyle="Normal"/>
    <tableColumn id="119" name="71" dataDxfId="191" totalsRowDxfId="190" dataCellStyle="Normal"/>
    <tableColumn id="459" name="72" dataDxfId="189" totalsRowDxfId="188" dataCellStyle="Normal"/>
    <tableColumn id="458" name="73" dataDxfId="187" totalsRowDxfId="186" dataCellStyle="Normal"/>
    <tableColumn id="457" name="74" dataDxfId="185" totalsRowDxfId="184" dataCellStyle="Normal"/>
    <tableColumn id="456" name="75" dataDxfId="183" totalsRowDxfId="182" dataCellStyle="Normal"/>
    <tableColumn id="460" name="76" dataDxfId="181" totalsRowDxfId="180" dataCellStyle="Normal"/>
    <tableColumn id="133" name="77" dataDxfId="179" totalsRowDxfId="178" dataCellStyle="Normal"/>
    <tableColumn id="462" name="78" dataDxfId="177" totalsRowDxfId="176" dataCellStyle="Normal"/>
    <tableColumn id="134" name="79" dataDxfId="175" dataCellStyle="ENF Estimation"/>
    <tableColumn id="135" name="80" dataDxfId="174" totalsRowDxfId="173" dataCellStyle="Normal"/>
    <tableColumn id="23" name="802" dataDxfId="172" totalsRowDxfId="171" dataCellStyle="B-Data"/>
    <tableColumn id="28" name="803" dataDxfId="170" totalsRowDxfId="169" dataCellStyle="B-Data"/>
    <tableColumn id="29" name="804" dataDxfId="168" totalsRowDxfId="167" dataCellStyle="B-Data"/>
    <tableColumn id="30" name="805" dataDxfId="166" totalsRowDxfId="165" dataCellStyle="B-Data"/>
    <tableColumn id="31" name="806" dataDxfId="164" totalsRowDxfId="163" dataCellStyle="B-Data"/>
    <tableColumn id="32" name="807" dataDxfId="162" totalsRowDxfId="161" dataCellStyle="B-Data"/>
    <tableColumn id="35" name="808" dataDxfId="160" totalsRowDxfId="159" dataCellStyle="B-Data"/>
    <tableColumn id="37" name="809" dataDxfId="158" totalsRowDxfId="157" dataCellStyle="B-Data"/>
    <tableColumn id="38" name="810" dataDxfId="156" totalsRowDxfId="155" dataCellStyle="B-Data"/>
    <tableColumn id="39" name="811" dataDxfId="154" totalsRowDxfId="153" dataCellStyle="B-Data"/>
    <tableColumn id="136" name="81" dataDxfId="152" totalsRowDxfId="151" dataCellStyle="Normal"/>
    <tableColumn id="137" name="82" dataDxfId="150" totalsRowDxfId="149" dataCellStyle="Normal"/>
    <tableColumn id="138" name="83" dataDxfId="148" totalsRowDxfId="147" dataCellStyle="Normal"/>
    <tableColumn id="139" name="84" dataDxfId="146" totalsRowDxfId="145" dataCellStyle="Normal"/>
    <tableColumn id="140" name="85" dataDxfId="144" totalsRowDxfId="143" dataCellStyle="Normal"/>
    <tableColumn id="141" name="86" dataDxfId="142" totalsRowDxfId="141" dataCellStyle="Normal"/>
    <tableColumn id="15" name="87" dataDxfId="140" totalsRowDxfId="139" dataCellStyle="Normal"/>
    <tableColumn id="142" name="88" dataDxfId="138" totalsRowDxfId="137" dataCellStyle="Normal"/>
    <tableColumn id="143" name="89" dataDxfId="136" totalsRowDxfId="135" dataCellStyle="Normal"/>
    <tableColumn id="144" name="90" dataDxfId="134" totalsRowDxfId="133" dataCellStyle="Normal"/>
    <tableColumn id="145" name="91" dataDxfId="132" totalsRowDxfId="131" dataCellStyle="Normal"/>
    <tableColumn id="409" name="92" dataDxfId="130" totalsRowDxfId="129" dataCellStyle="Normal"/>
    <tableColumn id="146" name="93" dataDxfId="128" totalsRowDxfId="127" dataCellStyle="Normal"/>
    <tableColumn id="273" name="94" dataDxfId="126" totalsRowDxfId="125" dataCellStyle="Normal"/>
    <tableColumn id="147" name="95" dataDxfId="124" totalsRowDxfId="123" dataCellStyle="Normal"/>
    <tableColumn id="151" name="96" dataDxfId="122" totalsRowDxfId="121" dataCellStyle="Normal"/>
    <tableColumn id="148" name="97" dataDxfId="120" totalsRowDxfId="119" dataCellStyle="Normal"/>
    <tableColumn id="149" name="98" dataDxfId="118" totalsRowDxfId="117" dataCellStyle="Normal"/>
    <tableColumn id="150" name="99" dataDxfId="116" totalsRowDxfId="115" dataCellStyle="Normal"/>
    <tableColumn id="33" name="100" dataDxfId="114" totalsRowDxfId="113" dataCellStyle="Normal"/>
    <tableColumn id="26" name="101" dataDxfId="112" totalsRowDxfId="111" dataCellStyle="Normal"/>
    <tableColumn id="25" name="102" dataDxfId="110" totalsRowDxfId="109" dataCellStyle="Normal"/>
    <tableColumn id="24" name="103" dataDxfId="108" totalsRowDxfId="107" dataCellStyle="Normal"/>
    <tableColumn id="465" name="104" dataDxfId="106" totalsRowDxfId="105" dataCellStyle="Normal"/>
    <tableColumn id="464" name="105" dataDxfId="104" totalsRowDxfId="103" dataCellStyle="Normal"/>
    <tableColumn id="507" name="106" dataDxfId="102" totalsRowDxfId="101" dataCellStyle="Normal"/>
    <tableColumn id="506" name="107" dataDxfId="100" totalsRowDxfId="99" dataCellStyle="Normal"/>
    <tableColumn id="153" name="108" dataDxfId="98" totalsRowDxfId="97" dataCellStyle="Normal"/>
    <tableColumn id="154" name="109" dataDxfId="96" totalsRowDxfId="95" dataCellStyle="Normal"/>
    <tableColumn id="155" name="110" dataDxfId="94" totalsRowDxfId="93" dataCellStyle="Normal"/>
    <tableColumn id="156" name="111" dataDxfId="92" totalsRowDxfId="91" dataCellStyle="Normal"/>
    <tableColumn id="596" name="112" dataDxfId="90" totalsRowDxfId="89" dataCellStyle="Normal"/>
    <tableColumn id="566" name="113" dataDxfId="88" totalsRowDxfId="87" dataCellStyle="Normal"/>
    <tableColumn id="504" name="114" dataDxfId="86" totalsRowDxfId="85" dataCellStyle="Normal"/>
    <tableColumn id="157" name="115" dataDxfId="84" totalsRowDxfId="83" dataCellStyle="Normal"/>
    <tableColumn id="158" name="116" dataDxfId="82" totalsRowDxfId="81" dataCellStyle="Normal"/>
    <tableColumn id="161" name="117" dataDxfId="80" totalsRowDxfId="79" dataCellStyle="Normal"/>
    <tableColumn id="162" name="118" dataDxfId="78" totalsRowDxfId="77" dataCellStyle="Normal"/>
    <tableColumn id="163" name="119" dataDxfId="76" totalsRowDxfId="75" dataCellStyle="Normal"/>
    <tableColumn id="164" name="120" dataDxfId="74" totalsRowDxfId="73" dataCellStyle="Normal"/>
    <tableColumn id="165" name="121" dataDxfId="72" totalsRowDxfId="71" dataCellStyle="Normal"/>
    <tableColumn id="166" name="122" dataDxfId="70" totalsRowDxfId="69" dataCellStyle="Normal"/>
    <tableColumn id="167" name="123" dataDxfId="68" totalsRowDxfId="67" dataCellStyle="Normal"/>
    <tableColumn id="534" name="124" dataDxfId="66" totalsRowDxfId="65" dataCellStyle="Normal"/>
    <tableColumn id="271" name="125" dataDxfId="64" totalsRowDxfId="63" dataCellStyle="Normal"/>
    <tableColumn id="170" name="126" dataDxfId="62" totalsRowDxfId="61" dataCellStyle="Normal"/>
    <tableColumn id="272" name="127" dataDxfId="60" totalsRowDxfId="59" dataCellStyle="Normal"/>
    <tableColumn id="171" name="128" dataDxfId="58" totalsRowDxfId="57" dataCellStyle="Normal"/>
    <tableColumn id="172" name="129" dataDxfId="56" totalsRowDxfId="55" dataCellStyle="Normal"/>
    <tableColumn id="173" name="130" dataDxfId="54" totalsRowDxfId="53" dataCellStyle="Normal"/>
    <tableColumn id="469" name="131" dataDxfId="52" totalsRowDxfId="51" dataCellStyle="Normal"/>
    <tableColumn id="468" name="132" dataDxfId="50" totalsRowDxfId="49" dataCellStyle="Normal"/>
    <tableColumn id="467" name="133" dataDxfId="48" totalsRowDxfId="47" dataCellStyle="Normal"/>
    <tableColumn id="174" name="134" dataDxfId="46" totalsRowDxfId="45" dataCellStyle="Normal"/>
    <tableColumn id="499" name="135" dataDxfId="44" dataCellStyle="Normal"/>
    <tableColumn id="175" name="136" dataDxfId="43" totalsRowDxfId="42" dataCellStyle="Normal"/>
    <tableColumn id="176" name="137" dataDxfId="41" totalsRowDxfId="40" dataCellStyle="Normal"/>
    <tableColumn id="177" name="138" dataDxfId="39" totalsRowDxfId="38" dataCellStyle="Normal"/>
    <tableColumn id="178" name="139" dataDxfId="37" totalsRowDxfId="36" dataCellStyle="Normal"/>
    <tableColumn id="179" name="140" dataDxfId="35" totalsRowDxfId="34" dataCellStyle="Normal"/>
    <tableColumn id="181" name="141" dataDxfId="33" totalsRowDxfId="32" dataCellStyle="Normal"/>
    <tableColumn id="182" name="142" dataDxfId="31" totalsRowDxfId="30" dataCellStyle="Normal"/>
    <tableColumn id="183" name="143" dataDxfId="29" totalsRowDxfId="28" dataCellStyle="Normal"/>
    <tableColumn id="184" name="144" dataDxfId="27" totalsRowDxfId="26" dataCellStyle="Normal"/>
    <tableColumn id="525" name="145" dataDxfId="25" totalsRowDxfId="24" dataCellStyle="Normal"/>
    <tableColumn id="185" name="146" dataDxfId="23" totalsRowDxfId="22" dataCellStyle="Normal"/>
    <tableColumn id="526" name="147" dataDxfId="21" totalsRowDxfId="20" dataCellStyle="Normal"/>
    <tableColumn id="186" name="148" dataDxfId="19" totalsRowDxfId="18" dataCellStyle="Normal"/>
    <tableColumn id="188" name="149" dataDxfId="17" totalsRowDxfId="16" dataCellStyle="Normal"/>
    <tableColumn id="189" name="150" dataDxfId="15" totalsRowDxfId="14" dataCellStyle="Normal"/>
    <tableColumn id="629" name="151" dataDxfId="13" totalsRowDxfId="12" dataCellStyle="Normal"/>
    <tableColumn id="628" name="152" dataDxfId="11" totalsRowDxfId="10" dataCellStyle="Normal"/>
    <tableColumn id="627" name="153" dataDxfId="9" totalsRowDxfId="8" dataCellStyle="Normal"/>
    <tableColumn id="626" name="154" dataDxfId="7" totalsRowDxfId="6" dataCellStyle="Normal"/>
    <tableColumn id="625" name="155" dataDxfId="5" totalsRowDxfId="4" dataCellStyle="Normal"/>
    <tableColumn id="624" name="156" dataDxfId="3" totalsRowDxfId="2" dataCellStyle="Normal"/>
    <tableColumn id="190" name="157" dataDxfId="1" totalsRowDxfId="0" dataCellStyle="Normal"/>
  </tableColumns>
  <tableStyleInfo name="TableStyleLight9" showFirstColumn="1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4" tint="-0.249977111117893"/>
  </sheetPr>
  <dimension ref="A1:Q60"/>
  <sheetViews>
    <sheetView showGridLines="0" tabSelected="1" zoomScaleNormal="100" workbookViewId="0">
      <pane ySplit="6" topLeftCell="A7" activePane="bottomLeft" state="frozen"/>
      <selection pane="bottomLeft" activeCell="G12" sqref="G12"/>
    </sheetView>
  </sheetViews>
  <sheetFormatPr defaultColWidth="0" defaultRowHeight="11.4" x14ac:dyDescent="0.2"/>
  <cols>
    <col min="1" max="1" width="2.75" customWidth="1"/>
    <col min="2" max="2" width="9.125" customWidth="1"/>
    <col min="3" max="3" width="18.125" bestFit="1" customWidth="1"/>
    <col min="4" max="9" width="11.75" customWidth="1"/>
    <col min="10" max="10" width="11.625" customWidth="1"/>
    <col min="11" max="11" width="14.375" customWidth="1"/>
    <col min="12" max="12" width="15.375" customWidth="1"/>
    <col min="13" max="14" width="12.75" customWidth="1"/>
    <col min="15" max="17" width="9.125" customWidth="1"/>
    <col min="18" max="16384" width="9.125" hidden="1"/>
  </cols>
  <sheetData>
    <row r="1" spans="1:17" ht="24" customHeight="1" x14ac:dyDescent="0.2">
      <c r="A1" s="272">
        <f ca="1">MATCH(E1,数据库!B:B,0)</f>
        <v>6</v>
      </c>
      <c r="B1" s="110">
        <v>1</v>
      </c>
      <c r="C1" s="110"/>
      <c r="D1" s="110" t="str">
        <f ca="1">INDEX(ListWafer,硅片!B1)</f>
        <v>Row 6- 公司 A</v>
      </c>
      <c r="E1" s="392" t="str">
        <f ca="1">RIGHT(D1,LEN(D1)-FIND("-",D1)-1)</f>
        <v>公司 A</v>
      </c>
      <c r="F1" s="392"/>
      <c r="G1" s="392"/>
      <c r="H1" s="392"/>
      <c r="I1" s="392"/>
      <c r="J1" s="392"/>
      <c r="K1" s="392"/>
      <c r="L1" s="392"/>
      <c r="M1" s="392"/>
      <c r="N1" s="111"/>
      <c r="O1" s="89"/>
      <c r="P1" s="89"/>
      <c r="Q1" s="89"/>
    </row>
    <row r="2" spans="1:17" ht="28.5" customHeight="1" x14ac:dyDescent="0.2">
      <c r="A2" s="239"/>
      <c r="B2" s="239"/>
      <c r="C2" s="239"/>
      <c r="D2" s="239"/>
      <c r="E2" s="392"/>
      <c r="F2" s="392"/>
      <c r="G2" s="392"/>
      <c r="H2" s="392"/>
      <c r="I2" s="392"/>
      <c r="J2" s="392"/>
      <c r="K2" s="392"/>
      <c r="L2" s="392"/>
      <c r="M2" s="392"/>
      <c r="N2" s="111"/>
      <c r="O2" s="89"/>
      <c r="P2" s="89"/>
      <c r="Q2" s="89"/>
    </row>
    <row r="3" spans="1:17" ht="9" customHeight="1" x14ac:dyDescent="0.2">
      <c r="A3" s="239"/>
      <c r="B3" s="239"/>
      <c r="C3" s="239"/>
      <c r="D3" s="239"/>
      <c r="E3" s="110"/>
      <c r="F3" s="281"/>
      <c r="G3" s="281"/>
      <c r="H3" s="281"/>
      <c r="I3" s="281"/>
      <c r="J3" s="281"/>
      <c r="K3" s="281"/>
      <c r="L3" s="281"/>
      <c r="M3" s="233"/>
      <c r="N3" s="110"/>
      <c r="O3" s="89"/>
      <c r="P3" s="89"/>
      <c r="Q3" s="89"/>
    </row>
    <row r="4" spans="1:17" ht="15" customHeight="1" x14ac:dyDescent="0.2">
      <c r="A4" s="239"/>
      <c r="B4" s="239"/>
      <c r="C4" s="239"/>
      <c r="D4" s="239"/>
      <c r="E4" s="110"/>
      <c r="F4" s="281"/>
      <c r="G4" s="281"/>
      <c r="H4" s="281"/>
      <c r="I4" s="281"/>
      <c r="J4" s="281"/>
      <c r="K4" s="281"/>
      <c r="L4" s="281"/>
      <c r="M4" s="233"/>
      <c r="N4" s="110"/>
      <c r="O4" s="89"/>
      <c r="P4" s="89"/>
      <c r="Q4" s="89"/>
    </row>
    <row r="5" spans="1:17" ht="12" customHeight="1" x14ac:dyDescent="0.2">
      <c r="A5" s="239"/>
      <c r="B5" s="239"/>
      <c r="C5" s="239"/>
      <c r="D5" s="239"/>
      <c r="E5" s="110"/>
      <c r="F5" s="272"/>
      <c r="G5" s="272" t="s">
        <v>279</v>
      </c>
      <c r="H5" s="272" t="s">
        <v>205</v>
      </c>
      <c r="I5" s="272" t="s">
        <v>165</v>
      </c>
      <c r="J5" s="272" t="s">
        <v>206</v>
      </c>
      <c r="K5" s="272" t="s">
        <v>207</v>
      </c>
      <c r="L5" s="272" t="s">
        <v>208</v>
      </c>
      <c r="M5" s="233"/>
      <c r="N5" s="110"/>
      <c r="O5" s="89"/>
      <c r="P5" s="89"/>
      <c r="Q5" s="89"/>
    </row>
    <row r="6" spans="1:17" ht="18" customHeight="1" x14ac:dyDescent="0.2">
      <c r="A6" s="239"/>
      <c r="B6" s="239"/>
      <c r="C6" s="239"/>
      <c r="D6" s="239"/>
      <c r="E6" s="110"/>
      <c r="F6" s="272"/>
      <c r="G6" s="272">
        <f ca="1">INDEX(数据库!$B$1:$NL$6,dbRowW,MATCH($G5,数据库!$1:$1,0)-1)</f>
        <v>0</v>
      </c>
      <c r="H6" s="272">
        <f ca="1">INDEX(数据库!$B$1:$NL$6,dbRowW,MATCH($G5,数据库!$1:$1,0))</f>
        <v>1</v>
      </c>
      <c r="I6" s="272">
        <f ca="1">INDEX(数据库!$B$1:$NL$6,dbRowW,MATCH($G5,数据库!$1:$1,0)+1)</f>
        <v>1</v>
      </c>
      <c r="J6" s="272">
        <f ca="1">INDEX(数据库!$B$1:$NL$6,dbRowW,MATCH($G5,数据库!$1:$1,0)+2)</f>
        <v>0</v>
      </c>
      <c r="K6" s="272">
        <f ca="1">INDEX(数据库!$B$1:$NL$6,dbRowW,MATCH($G5,数据库!$1:$1,0)+3)</f>
        <v>1</v>
      </c>
      <c r="L6" s="272">
        <f ca="1">INDEX(数据库!$B$1:$NL$6,dbRowW,MATCH($G5,数据库!$1:$1,0)+4)</f>
        <v>0</v>
      </c>
      <c r="M6" s="233"/>
      <c r="N6" s="110"/>
      <c r="O6" s="89"/>
      <c r="P6" s="89"/>
      <c r="Q6" s="89"/>
    </row>
    <row r="7" spans="1:17" ht="8.25" customHeight="1" thickBot="1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1:17" ht="14.4" x14ac:dyDescent="0.3">
      <c r="A8" s="89"/>
      <c r="B8" s="393" t="s">
        <v>148</v>
      </c>
      <c r="C8" s="394" t="s">
        <v>242</v>
      </c>
      <c r="D8" s="387"/>
      <c r="E8" s="387"/>
      <c r="F8" s="395"/>
      <c r="G8" s="61"/>
      <c r="H8" s="396" t="s">
        <v>146</v>
      </c>
      <c r="I8" s="397"/>
      <c r="J8" s="61"/>
      <c r="K8" s="398" t="s">
        <v>234</v>
      </c>
      <c r="L8" s="399"/>
      <c r="M8" s="399"/>
      <c r="N8" s="400"/>
      <c r="O8" s="89"/>
      <c r="P8" s="62"/>
      <c r="Q8" s="89"/>
    </row>
    <row r="9" spans="1:17" ht="14.4" x14ac:dyDescent="0.3">
      <c r="A9" s="89"/>
      <c r="B9" s="361"/>
      <c r="C9" s="63" t="s">
        <v>233</v>
      </c>
      <c r="D9" s="401" t="str">
        <f ca="1">INDEX(综合数据库!$B$1:$DQ$1000,dbRowW,MATCH(C9,综合数据库!$1:$1,0)-1)</f>
        <v>2008 - 11</v>
      </c>
      <c r="E9" s="402"/>
      <c r="F9" s="403"/>
      <c r="G9" s="61"/>
      <c r="H9" s="404" t="str">
        <f ca="1">INDEX(综合数据库!$B$1:$DQ$1000,dbRowW,MATCH(H8,综合数据库!$1:$1,0)-1)</f>
        <v>XX, XX</v>
      </c>
      <c r="I9" s="405"/>
      <c r="J9" s="61"/>
      <c r="K9" s="64"/>
      <c r="L9" s="65"/>
      <c r="M9" s="65"/>
      <c r="N9" s="93"/>
      <c r="O9" s="89"/>
      <c r="P9" s="62"/>
      <c r="Q9" s="89"/>
    </row>
    <row r="10" spans="1:17" ht="14.4" x14ac:dyDescent="0.3">
      <c r="A10" s="89"/>
      <c r="B10" s="361"/>
      <c r="C10" s="66" t="s">
        <v>155</v>
      </c>
      <c r="D10" s="401" t="str">
        <f ca="1">INDEX(综合数据库!$B$1:$DQ$1000,dbRowW,MATCH(C10,综合数据库!$1:$1,0)-1)</f>
        <v>XXX</v>
      </c>
      <c r="E10" s="402"/>
      <c r="F10" s="403"/>
      <c r="G10" s="61"/>
      <c r="H10" s="404"/>
      <c r="I10" s="405"/>
      <c r="J10" s="61"/>
      <c r="K10" s="94" t="s">
        <v>235</v>
      </c>
      <c r="L10" s="95"/>
      <c r="M10" s="408" t="str">
        <f ca="1">INDEX(综合数据库!$B$1:$DQ$1000,dbRowW,MATCH(K10,综合数据库!$1:$1,0)-1)</f>
        <v>2009 - 06</v>
      </c>
      <c r="N10" s="409"/>
      <c r="O10" s="89"/>
      <c r="P10" s="62"/>
      <c r="Q10" s="89"/>
    </row>
    <row r="11" spans="1:17" ht="14.4" x14ac:dyDescent="0.3">
      <c r="A11" s="89"/>
      <c r="B11" s="361"/>
      <c r="C11" s="66" t="s">
        <v>156</v>
      </c>
      <c r="D11" s="401" t="str">
        <f ca="1">INDEX(综合数据库!$B$1:$DQ$1000,dbRowW,MATCH(C11,综合数据库!$1:$1,0)-1)</f>
        <v>XXX@XXX</v>
      </c>
      <c r="E11" s="402"/>
      <c r="F11" s="403"/>
      <c r="G11" s="61"/>
      <c r="H11" s="406"/>
      <c r="I11" s="407"/>
      <c r="J11" s="61"/>
      <c r="K11" s="96" t="s">
        <v>166</v>
      </c>
      <c r="L11" s="97"/>
      <c r="M11" s="410" t="str">
        <f ca="1">INDEX(综合数据库!$B$1:$DQ$1000,dbRowW,MATCH(K11,综合数据库!$1:$1,0)-1)</f>
        <v>P</v>
      </c>
      <c r="N11" s="411"/>
      <c r="O11" s="89"/>
      <c r="P11" s="62"/>
      <c r="Q11" s="89"/>
    </row>
    <row r="12" spans="1:17" ht="14.4" x14ac:dyDescent="0.3">
      <c r="A12" s="89"/>
      <c r="B12" s="361"/>
      <c r="C12" s="66" t="s">
        <v>157</v>
      </c>
      <c r="D12" s="401" t="str">
        <f ca="1">INDEX(综合数据库!$B$1:$DQ$1000,dbRowW,MATCH(C12,综合数据库!$1:$1,0)-1)</f>
        <v>+86 XXX XXXXXXX</v>
      </c>
      <c r="E12" s="402"/>
      <c r="F12" s="403"/>
      <c r="G12" s="61"/>
      <c r="H12" s="67"/>
      <c r="I12" s="68"/>
      <c r="J12" s="68"/>
      <c r="K12" s="412"/>
      <c r="L12" s="412"/>
      <c r="M12" s="69"/>
      <c r="N12" s="69"/>
      <c r="O12" s="62"/>
      <c r="P12" s="62"/>
      <c r="Q12" s="89"/>
    </row>
    <row r="13" spans="1:17" ht="14.4" x14ac:dyDescent="0.3">
      <c r="A13" s="89"/>
      <c r="B13" s="361"/>
      <c r="C13" s="70" t="s">
        <v>158</v>
      </c>
      <c r="D13" s="413" t="str">
        <f ca="1">INDEX(综合数据库!$B$1:$DQ$1000,dbRowW,MATCH(C13,综合数据库!$1:$1,0)-1)</f>
        <v>+86 XXX XXXXXXX</v>
      </c>
      <c r="E13" s="414"/>
      <c r="F13" s="415"/>
      <c r="G13" s="61"/>
      <c r="H13" s="61"/>
      <c r="I13" s="61"/>
      <c r="J13" s="71"/>
      <c r="K13" s="61"/>
      <c r="L13" s="61"/>
      <c r="M13" s="61"/>
      <c r="N13" s="61"/>
      <c r="O13" s="62"/>
      <c r="P13" s="62"/>
      <c r="Q13" s="89"/>
    </row>
    <row r="14" spans="1:17" ht="9.6" customHeight="1" x14ac:dyDescent="0.3">
      <c r="A14" s="89"/>
      <c r="B14" s="361"/>
      <c r="C14" s="416" t="s">
        <v>232</v>
      </c>
      <c r="D14" s="419" t="str">
        <f ca="1">INDEX(综合数据库!$B$1:$DQ$1000,dbRowW,MATCH(C14,综合数据库!$1:$1,0)-1)</f>
        <v>XXX</v>
      </c>
      <c r="E14" s="420"/>
      <c r="F14" s="420"/>
      <c r="G14" s="420"/>
      <c r="H14" s="420"/>
      <c r="I14" s="420"/>
      <c r="J14" s="420"/>
      <c r="K14" s="420"/>
      <c r="L14" s="420"/>
      <c r="M14" s="420"/>
      <c r="N14" s="421"/>
      <c r="O14" s="62"/>
      <c r="P14" s="62"/>
      <c r="Q14" s="89"/>
    </row>
    <row r="15" spans="1:17" ht="9.6" customHeight="1" x14ac:dyDescent="0.3">
      <c r="A15" s="89"/>
      <c r="B15" s="361"/>
      <c r="C15" s="417"/>
      <c r="D15" s="422"/>
      <c r="E15" s="423"/>
      <c r="F15" s="423"/>
      <c r="G15" s="423"/>
      <c r="H15" s="423"/>
      <c r="I15" s="423"/>
      <c r="J15" s="423"/>
      <c r="K15" s="423"/>
      <c r="L15" s="423"/>
      <c r="M15" s="423"/>
      <c r="N15" s="424"/>
      <c r="O15" s="62"/>
      <c r="P15" s="62"/>
      <c r="Q15" s="89"/>
    </row>
    <row r="16" spans="1:17" ht="10.199999999999999" customHeight="1" x14ac:dyDescent="0.3">
      <c r="A16" s="89"/>
      <c r="B16" s="361"/>
      <c r="C16" s="417"/>
      <c r="D16" s="422"/>
      <c r="E16" s="423"/>
      <c r="F16" s="423"/>
      <c r="G16" s="423"/>
      <c r="H16" s="423"/>
      <c r="I16" s="423"/>
      <c r="J16" s="423"/>
      <c r="K16" s="423"/>
      <c r="L16" s="423"/>
      <c r="M16" s="423"/>
      <c r="N16" s="424"/>
      <c r="O16" s="62"/>
      <c r="P16" s="308"/>
      <c r="Q16" s="89"/>
    </row>
    <row r="17" spans="1:17" ht="9.6" customHeight="1" thickBot="1" x14ac:dyDescent="0.35">
      <c r="A17" s="89"/>
      <c r="B17" s="361"/>
      <c r="C17" s="418"/>
      <c r="D17" s="425"/>
      <c r="E17" s="426"/>
      <c r="F17" s="426"/>
      <c r="G17" s="426"/>
      <c r="H17" s="426"/>
      <c r="I17" s="426"/>
      <c r="J17" s="426"/>
      <c r="K17" s="426"/>
      <c r="L17" s="426"/>
      <c r="M17" s="426"/>
      <c r="N17" s="427"/>
      <c r="O17" s="62"/>
      <c r="P17" s="62"/>
      <c r="Q17" s="89"/>
    </row>
    <row r="18" spans="1:17" ht="14.4" x14ac:dyDescent="0.3">
      <c r="A18" s="89"/>
      <c r="B18" s="361"/>
      <c r="C18" s="72" t="s">
        <v>236</v>
      </c>
      <c r="D18" s="387" t="s">
        <v>172</v>
      </c>
      <c r="E18" s="387"/>
      <c r="F18" s="387" t="s">
        <v>157</v>
      </c>
      <c r="G18" s="387"/>
      <c r="H18" s="387"/>
      <c r="I18" s="387" t="s">
        <v>156</v>
      </c>
      <c r="J18" s="387"/>
      <c r="K18" s="387"/>
      <c r="L18" s="73" t="s">
        <v>214</v>
      </c>
      <c r="M18" s="387" t="s">
        <v>2</v>
      </c>
      <c r="N18" s="387"/>
      <c r="O18" s="61"/>
      <c r="P18" s="61"/>
      <c r="Q18" s="89"/>
    </row>
    <row r="19" spans="1:17" ht="18" customHeight="1" x14ac:dyDescent="0.3">
      <c r="A19" s="89"/>
      <c r="B19" s="361"/>
      <c r="C19" s="279" t="s">
        <v>168</v>
      </c>
      <c r="D19" s="388" t="str">
        <f ca="1">INDEX(综合数据库!$B$1:$DQ$1000,dbRowW,MATCH($C19,综合数据库!$1:$1,0)-1)</f>
        <v>Mr. XX</v>
      </c>
      <c r="E19" s="389"/>
      <c r="F19" s="389" t="str">
        <f ca="1">INDEX(综合数据库!$B$1:$DQ$1000,dbRowW,MATCH($C19,综合数据库!$1:$1,0))</f>
        <v>+86 XXX XXXXXXX</v>
      </c>
      <c r="G19" s="389"/>
      <c r="H19" s="389"/>
      <c r="I19" s="390" t="str">
        <f ca="1">INDEX(综合数据库!$B$1:$DQ$1000,dbRowW,MATCH($C19,综合数据库!$1:$1,0)+1)</f>
        <v>XXX@XXX</v>
      </c>
      <c r="J19" s="389"/>
      <c r="K19" s="389"/>
      <c r="L19" s="74" t="str">
        <f ca="1">INDEX(综合数据库!$B$1:$DQ$1000,dbRowW,MATCH($C19,综合数据库!$1:$1,0)+2)</f>
        <v>汉语, 英语</v>
      </c>
      <c r="M19" s="390" t="str">
        <f ca="1">INDEX(综合数据库!$B$1:$DQ$1000,dbRowW,MATCH($C19,综合数据库!$1:$1,0)+3)</f>
        <v/>
      </c>
      <c r="N19" s="391"/>
      <c r="O19" s="61"/>
      <c r="P19" s="61"/>
      <c r="Q19" s="89"/>
    </row>
    <row r="20" spans="1:17" ht="18" customHeight="1" x14ac:dyDescent="0.3">
      <c r="A20" s="89"/>
      <c r="B20" s="361"/>
      <c r="C20" s="279" t="s">
        <v>169</v>
      </c>
      <c r="D20" s="382" t="str">
        <f ca="1">INDEX(综合数据库!$B$1:$DQ$1000,dbRowW,MATCH($C20,综合数据库!$1:$1,0)-1)</f>
        <v>Mr. XX</v>
      </c>
      <c r="E20" s="383"/>
      <c r="F20" s="384" t="str">
        <f ca="1">INDEX(综合数据库!$B$1:$DQ$1000,dbRowW,MATCH($C20,综合数据库!$1:$1,0))</f>
        <v>+86 XXX XXXXXXX</v>
      </c>
      <c r="G20" s="383"/>
      <c r="H20" s="383"/>
      <c r="I20" s="385" t="str">
        <f ca="1">INDEX(综合数据库!$B$1:$DQ$1000,dbRowW,MATCH($C20,综合数据库!$1:$1,0)+1)</f>
        <v>XXX@XXX</v>
      </c>
      <c r="J20" s="383"/>
      <c r="K20" s="383"/>
      <c r="L20" s="75" t="str">
        <f ca="1">INDEX(综合数据库!$B$1:$DQ$1000,dbRowW,MATCH($C20,综合数据库!$1:$1,0)+2)</f>
        <v>汉语, 英语</v>
      </c>
      <c r="M20" s="385" t="str">
        <f ca="1">INDEX(综合数据库!$B$1:$DQ$1000,dbRowW,MATCH($C20,综合数据库!$1:$1,0)+3)</f>
        <v/>
      </c>
      <c r="N20" s="386"/>
      <c r="O20" s="61"/>
      <c r="P20" s="61"/>
      <c r="Q20" s="89"/>
    </row>
    <row r="21" spans="1:17" ht="18" customHeight="1" x14ac:dyDescent="0.3">
      <c r="A21" s="89"/>
      <c r="B21" s="361"/>
      <c r="C21" s="279" t="s">
        <v>170</v>
      </c>
      <c r="D21" s="382" t="str">
        <f ca="1">INDEX(综合数据库!$B$1:$DQ$1000,dbRowW,MATCH($C21,综合数据库!$1:$1,0)-1)</f>
        <v>Mr. XX</v>
      </c>
      <c r="E21" s="383"/>
      <c r="F21" s="384" t="str">
        <f ca="1">INDEX(综合数据库!$B$1:$DQ$1000,dbRowW,MATCH($C21,综合数据库!$1:$1,0))</f>
        <v>+86 XXX XXXXXXX</v>
      </c>
      <c r="G21" s="383"/>
      <c r="H21" s="383"/>
      <c r="I21" s="385" t="str">
        <f ca="1">INDEX(综合数据库!$B$1:$DQ$1000,dbRowW,MATCH($C21,综合数据库!$1:$1,0)+1)</f>
        <v>XXX@XXX</v>
      </c>
      <c r="J21" s="383"/>
      <c r="K21" s="383"/>
      <c r="L21" s="75" t="str">
        <f ca="1">INDEX(综合数据库!$B$1:$DQ$1000,dbRowW,MATCH($C21,综合数据库!$1:$1,0)+2)</f>
        <v>汉语, 英语</v>
      </c>
      <c r="M21" s="385" t="str">
        <f ca="1">INDEX(综合数据库!$B$1:$DQ$1000,dbRowW,MATCH($C21,综合数据库!$1:$1,0)+3)</f>
        <v/>
      </c>
      <c r="N21" s="386"/>
      <c r="O21" s="61"/>
      <c r="P21" s="61"/>
      <c r="Q21" s="89"/>
    </row>
    <row r="22" spans="1:17" ht="18" customHeight="1" thickBot="1" x14ac:dyDescent="0.35">
      <c r="A22" s="89"/>
      <c r="B22" s="381"/>
      <c r="C22" s="280" t="s">
        <v>171</v>
      </c>
      <c r="D22" s="368" t="str">
        <f ca="1">INDEX(综合数据库!$B$1:$DQ$1000,dbRowW,MATCH($C22,综合数据库!$1:$1,0)-1)</f>
        <v>Mr. XX</v>
      </c>
      <c r="E22" s="369"/>
      <c r="F22" s="370" t="str">
        <f ca="1">INDEX(综合数据库!$B$1:$DQ$1000,dbRowW,MATCH($C22,综合数据库!$1:$1,0))</f>
        <v>+86 XXX XXXXXXX</v>
      </c>
      <c r="G22" s="369"/>
      <c r="H22" s="369"/>
      <c r="I22" s="371" t="str">
        <f ca="1">INDEX(综合数据库!$B$1:$DQ$1000,dbRowW,MATCH($C22,综合数据库!$1:$1,0)+1)</f>
        <v>XXX@XXX</v>
      </c>
      <c r="J22" s="369"/>
      <c r="K22" s="369"/>
      <c r="L22" s="76" t="str">
        <f ca="1">INDEX(综合数据库!$B$1:$DQ$1000,dbRowW,MATCH($C22,综合数据库!$1:$1,0)+2)</f>
        <v>汉语</v>
      </c>
      <c r="M22" s="371" t="str">
        <f ca="1">INDEX(综合数据库!$B$1:$DQ$1000,dbRowW,MATCH($C22,综合数据库!$1:$1,0)+3)</f>
        <v/>
      </c>
      <c r="N22" s="372"/>
      <c r="O22" s="61"/>
      <c r="P22" s="61"/>
      <c r="Q22" s="89"/>
    </row>
    <row r="23" spans="1:17" ht="15" thickBot="1" x14ac:dyDescent="0.35">
      <c r="A23" s="89"/>
      <c r="B23" s="61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8"/>
      <c r="P23" s="61"/>
      <c r="Q23" s="89"/>
    </row>
    <row r="24" spans="1:17" ht="14.4" x14ac:dyDescent="0.3">
      <c r="A24" s="89"/>
      <c r="B24" s="79"/>
      <c r="C24" s="80" t="s">
        <v>237</v>
      </c>
      <c r="D24" s="373" t="s">
        <v>238</v>
      </c>
      <c r="E24" s="373"/>
      <c r="F24" s="373"/>
      <c r="G24" s="373"/>
      <c r="H24" s="373"/>
      <c r="I24" s="373"/>
      <c r="J24" s="373"/>
      <c r="K24" s="373"/>
      <c r="L24" s="373"/>
      <c r="M24" s="373"/>
      <c r="N24" s="374"/>
      <c r="O24" s="81"/>
      <c r="P24" s="81"/>
      <c r="Q24" s="89"/>
    </row>
    <row r="25" spans="1:17" s="89" customFormat="1" ht="18.600000000000001" customHeight="1" x14ac:dyDescent="0.3">
      <c r="B25" s="361" t="s">
        <v>165</v>
      </c>
      <c r="C25" s="101" t="s">
        <v>314</v>
      </c>
      <c r="D25" s="364" t="str">
        <f ca="1">INDEX(综合数据库!$B$1:$DQ$1000,dbRowW,MATCH($C25,综合数据库!$1:$1,0)-1)</f>
        <v>上机数控 (2台)</v>
      </c>
      <c r="E25" s="365"/>
      <c r="F25" s="365"/>
      <c r="G25" s="365"/>
      <c r="H25" s="365"/>
      <c r="I25" s="365"/>
      <c r="J25" s="365"/>
      <c r="K25" s="365"/>
      <c r="L25" s="365"/>
      <c r="M25" s="365"/>
      <c r="N25" s="366"/>
      <c r="O25" s="81"/>
      <c r="P25" s="81"/>
    </row>
    <row r="26" spans="1:17" ht="18" customHeight="1" x14ac:dyDescent="0.3">
      <c r="A26" s="89"/>
      <c r="B26" s="362"/>
      <c r="C26" s="101" t="s">
        <v>185</v>
      </c>
      <c r="D26" s="364" t="str">
        <f ca="1">INDEX(综合数据库!$B$1:$DQ$1000,dbRowW,MATCH($C26,综合数据库!$1:$1,0)-1)</f>
        <v>Applied Materials（1台）, 京仪世纪电子（1台）, 汉虹精密机械（1台）</v>
      </c>
      <c r="E26" s="365"/>
      <c r="F26" s="365"/>
      <c r="G26" s="365"/>
      <c r="H26" s="365"/>
      <c r="I26" s="365"/>
      <c r="J26" s="365"/>
      <c r="K26" s="365"/>
      <c r="L26" s="365"/>
      <c r="M26" s="365"/>
      <c r="N26" s="366"/>
      <c r="O26" s="82"/>
      <c r="P26" s="82"/>
      <c r="Q26" s="89"/>
    </row>
    <row r="27" spans="1:17" ht="18" customHeight="1" x14ac:dyDescent="0.3">
      <c r="A27" s="89"/>
      <c r="B27" s="362"/>
      <c r="C27" s="101" t="s">
        <v>186</v>
      </c>
      <c r="D27" s="375" t="str">
        <f ca="1">INDEX(综合数据库!$B$1:$DQ$1000,dbRowW,MATCH($C27,综合数据库!$1:$1,0)-1)</f>
        <v>Applied Materials（9台）, Komatsu NTC PV800H（9台）</v>
      </c>
      <c r="E27" s="376"/>
      <c r="F27" s="376"/>
      <c r="G27" s="376"/>
      <c r="H27" s="376"/>
      <c r="I27" s="376"/>
      <c r="J27" s="376"/>
      <c r="K27" s="376"/>
      <c r="L27" s="376"/>
      <c r="M27" s="376"/>
      <c r="N27" s="377"/>
      <c r="O27" s="83"/>
      <c r="P27" s="83"/>
      <c r="Q27" s="89"/>
    </row>
    <row r="28" spans="1:17" ht="18" customHeight="1" x14ac:dyDescent="0.3">
      <c r="A28" s="89"/>
      <c r="B28" s="362"/>
      <c r="C28" s="101" t="s">
        <v>187</v>
      </c>
      <c r="D28" s="375" t="str">
        <f ca="1">INDEX(综合数据库!$B$1:$DQ$1000,dbRowW,MATCH($C28,综合数据库!$1:$1,0)-1)</f>
        <v>捷佳伟创新能源（3台）</v>
      </c>
      <c r="E28" s="376"/>
      <c r="F28" s="376"/>
      <c r="G28" s="376"/>
      <c r="H28" s="376"/>
      <c r="I28" s="376"/>
      <c r="J28" s="376"/>
      <c r="K28" s="376"/>
      <c r="L28" s="376"/>
      <c r="M28" s="376"/>
      <c r="N28" s="377"/>
      <c r="O28" s="84"/>
      <c r="P28" s="84"/>
      <c r="Q28" s="89"/>
    </row>
    <row r="29" spans="1:17" ht="18" customHeight="1" thickBot="1" x14ac:dyDescent="0.35">
      <c r="A29" s="89"/>
      <c r="B29" s="363"/>
      <c r="C29" s="102" t="s">
        <v>188</v>
      </c>
      <c r="D29" s="378" t="str">
        <f ca="1">INDEX(综合数据库!$B$1:$DQ$1000,dbRowW,MATCH($C29,综合数据库!$1:$1,0)-1)</f>
        <v>Semilab WT-2000（2台）, 台达电子（2台）</v>
      </c>
      <c r="E29" s="379"/>
      <c r="F29" s="379"/>
      <c r="G29" s="379"/>
      <c r="H29" s="379"/>
      <c r="I29" s="379"/>
      <c r="J29" s="379"/>
      <c r="K29" s="379"/>
      <c r="L29" s="379"/>
      <c r="M29" s="379"/>
      <c r="N29" s="380"/>
      <c r="O29" s="84"/>
      <c r="P29" s="84"/>
      <c r="Q29" s="89"/>
    </row>
    <row r="30" spans="1:17" ht="15" thickBot="1" x14ac:dyDescent="0.35">
      <c r="A30" s="89"/>
      <c r="B30" s="61"/>
      <c r="C30" s="77"/>
      <c r="D30" s="77"/>
      <c r="E30" s="85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61"/>
      <c r="Q30" s="89"/>
    </row>
    <row r="31" spans="1:17" ht="14.4" x14ac:dyDescent="0.3">
      <c r="A31" s="89"/>
      <c r="B31" s="79"/>
      <c r="C31" s="80" t="s">
        <v>239</v>
      </c>
      <c r="D31" s="373" t="s">
        <v>240</v>
      </c>
      <c r="E31" s="373"/>
      <c r="F31" s="373"/>
      <c r="G31" s="373"/>
      <c r="H31" s="373"/>
      <c r="I31" s="373"/>
      <c r="J31" s="373"/>
      <c r="K31" s="373"/>
      <c r="L31" s="373"/>
      <c r="M31" s="373"/>
      <c r="N31" s="374"/>
      <c r="O31" s="61"/>
      <c r="P31" s="61"/>
      <c r="Q31" s="89"/>
    </row>
    <row r="32" spans="1:17" ht="18" customHeight="1" x14ac:dyDescent="0.3">
      <c r="A32" s="89"/>
      <c r="B32" s="361" t="s">
        <v>165</v>
      </c>
      <c r="C32" s="103" t="s">
        <v>189</v>
      </c>
      <c r="D32" s="364" t="str">
        <f ca="1">INDEX(综合数据库!$B$1:$DQ$1000,dbRowW,MATCH($C32,综合数据库!$1:$1,0)-1)</f>
        <v>Bekaert（100%）</v>
      </c>
      <c r="E32" s="365"/>
      <c r="F32" s="365"/>
      <c r="G32" s="365"/>
      <c r="H32" s="365"/>
      <c r="I32" s="365"/>
      <c r="J32" s="365"/>
      <c r="K32" s="365"/>
      <c r="L32" s="365"/>
      <c r="M32" s="365"/>
      <c r="N32" s="366"/>
      <c r="O32" s="61"/>
      <c r="P32" s="61"/>
      <c r="Q32" s="89"/>
    </row>
    <row r="33" spans="1:17" ht="18" customHeight="1" x14ac:dyDescent="0.3">
      <c r="A33" s="89"/>
      <c r="B33" s="361"/>
      <c r="C33" s="103" t="s">
        <v>190</v>
      </c>
      <c r="D33" s="375" t="str">
        <f ca="1">INDEX(综合数据库!$B$1:$DQ$1000,dbRowW,MATCH($C33,综合数据库!$1:$1,0)-1)</f>
        <v>郑州显达磨料磨具（50%）</v>
      </c>
      <c r="E33" s="376"/>
      <c r="F33" s="376"/>
      <c r="G33" s="376"/>
      <c r="H33" s="376"/>
      <c r="I33" s="376"/>
      <c r="J33" s="376"/>
      <c r="K33" s="376"/>
      <c r="L33" s="376"/>
      <c r="M33" s="376"/>
      <c r="N33" s="377"/>
      <c r="O33" s="61"/>
      <c r="P33" s="61"/>
      <c r="Q33" s="89"/>
    </row>
    <row r="34" spans="1:17" ht="18" customHeight="1" thickBot="1" x14ac:dyDescent="0.35">
      <c r="A34" s="89"/>
      <c r="B34" s="381"/>
      <c r="C34" s="104" t="s">
        <v>191</v>
      </c>
      <c r="D34" s="378" t="str">
        <f ca="1">INDEX(综合数据库!$B$1:$DQ$1000,dbRowW,MATCH($C34,综合数据库!$1:$1,0)-1)</f>
        <v>奥克集团（80%）</v>
      </c>
      <c r="E34" s="379"/>
      <c r="F34" s="379"/>
      <c r="G34" s="379"/>
      <c r="H34" s="379"/>
      <c r="I34" s="379"/>
      <c r="J34" s="379"/>
      <c r="K34" s="379"/>
      <c r="L34" s="379"/>
      <c r="M34" s="379"/>
      <c r="N34" s="380"/>
      <c r="O34" s="61"/>
      <c r="P34" s="61"/>
      <c r="Q34" s="89"/>
    </row>
    <row r="35" spans="1:17" ht="15" thickBot="1" x14ac:dyDescent="0.35">
      <c r="A35" s="89"/>
      <c r="B35" s="61"/>
      <c r="C35" s="86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89"/>
    </row>
    <row r="36" spans="1:17" ht="14.4" x14ac:dyDescent="0.3">
      <c r="A36" s="89"/>
      <c r="B36" s="87"/>
      <c r="C36" s="73" t="s">
        <v>241</v>
      </c>
      <c r="D36" s="73"/>
      <c r="E36" s="91">
        <v>2004</v>
      </c>
      <c r="F36" s="91">
        <v>2005</v>
      </c>
      <c r="G36" s="91">
        <v>2006</v>
      </c>
      <c r="H36" s="91">
        <v>2007</v>
      </c>
      <c r="I36" s="91">
        <v>2008</v>
      </c>
      <c r="J36" s="91">
        <v>2009</v>
      </c>
      <c r="K36" s="91">
        <v>2010</v>
      </c>
      <c r="L36" s="91">
        <v>2011</v>
      </c>
      <c r="M36" s="91">
        <v>2012</v>
      </c>
      <c r="N36" s="92">
        <v>2013</v>
      </c>
      <c r="O36" s="61"/>
      <c r="P36" s="61"/>
      <c r="Q36" s="89"/>
    </row>
    <row r="37" spans="1:17" ht="18" customHeight="1" x14ac:dyDescent="0.3">
      <c r="A37" s="89"/>
      <c r="B37" s="367" t="s">
        <v>165</v>
      </c>
      <c r="C37" s="112" t="s">
        <v>312</v>
      </c>
      <c r="D37" s="105"/>
      <c r="E37" s="105">
        <f ca="1">INDEX(综合数据库!$B$1:$DQ$1000,dbRowW,MATCH($C37,综合数据库!$1:$1,0)-1)</f>
        <v>0</v>
      </c>
      <c r="F37" s="105">
        <f ca="1">INDEX(综合数据库!$B$1:$DQ$1000,dbRowW,MATCH($C37,综合数据库!$1:$1,0))</f>
        <v>0</v>
      </c>
      <c r="G37" s="105">
        <f ca="1">INDEX(综合数据库!$B$1:$DQ$1000,dbRowW,MATCH($C37,综合数据库!$1:$1,0)+1)</f>
        <v>0</v>
      </c>
      <c r="H37" s="105">
        <f ca="1">INDEX(综合数据库!$B$1:$DQ$1000,dbRowW,MATCH($C37,综合数据库!$1:$1,0)+2)</f>
        <v>0</v>
      </c>
      <c r="I37" s="105">
        <f ca="1">INDEX(综合数据库!$B$1:$DQ$1000,dbRowW,MATCH($C37,综合数据库!$1:$1,0)+3)</f>
        <v>0</v>
      </c>
      <c r="J37" s="105">
        <f ca="1">INDEX(综合数据库!$B$1:$DQ$1000,dbRowW,MATCH($C37,综合数据库!$1:$1,0)+4)</f>
        <v>5</v>
      </c>
      <c r="K37" s="105">
        <f ca="1">INDEX(综合数据库!$B$1:$DQ$1000,dbRowW,MATCH($C37,综合数据库!$1:$1,0)+5)</f>
        <v>15</v>
      </c>
      <c r="L37" s="105">
        <f ca="1">INDEX(综合数据库!$B$1:$DQ$1000,dbRowW,MATCH($C37,综合数据库!$1:$1,0)+6)</f>
        <v>42</v>
      </c>
      <c r="M37" s="105">
        <f ca="1">INDEX(综合数据库!$B$1:$DQ$1000,dbRowW,MATCH($C37,综合数据库!$1:$1,0)+7)</f>
        <v>42</v>
      </c>
      <c r="N37" s="106">
        <f ca="1">INDEX(综合数据库!$B$1:$DQ$1000,dbRowW,MATCH($C37,综合数据库!$1:$1,0)+8)</f>
        <v>42</v>
      </c>
      <c r="O37" s="88"/>
      <c r="P37" s="88"/>
      <c r="Q37" s="89"/>
    </row>
    <row r="38" spans="1:17" ht="18" customHeight="1" x14ac:dyDescent="0.3">
      <c r="A38" s="89"/>
      <c r="B38" s="367"/>
      <c r="C38" s="113" t="s">
        <v>310</v>
      </c>
      <c r="D38" s="107"/>
      <c r="E38" s="107">
        <f ca="1">INDEX(综合数据库!$B$1:$DQ$1000,dbRowW,MATCH($C38,综合数据库!$1:$1,0)-1)</f>
        <v>0</v>
      </c>
      <c r="F38" s="107">
        <f ca="1">INDEX(综合数据库!$B$1:$DQ$1000,dbRowW,MATCH($C38,综合数据库!$1:$1,0))</f>
        <v>0</v>
      </c>
      <c r="G38" s="107">
        <f ca="1">INDEX(综合数据库!$B$1:$DQ$1000,dbRowW,MATCH($C38,综合数据库!$1:$1,0)+1)</f>
        <v>0</v>
      </c>
      <c r="H38" s="107">
        <f ca="1">INDEX(综合数据库!$B$1:$DQ$1000,dbRowW,MATCH($C38,综合数据库!$1:$1,0)+2)</f>
        <v>0</v>
      </c>
      <c r="I38" s="107">
        <f ca="1">INDEX(综合数据库!$B$1:$DQ$1000,dbRowW,MATCH($C38,综合数据库!$1:$1,0)+3)</f>
        <v>0</v>
      </c>
      <c r="J38" s="107">
        <f ca="1">INDEX(综合数据库!$B$1:$DQ$1000,dbRowW,MATCH($C38,综合数据库!$1:$1,0)+4)</f>
        <v>1.5</v>
      </c>
      <c r="K38" s="107">
        <f ca="1">INDEX(综合数据库!$B$1:$DQ$1000,dbRowW,MATCH($C38,综合数据库!$1:$1,0)+5)</f>
        <v>10</v>
      </c>
      <c r="L38" s="107">
        <f ca="1">INDEX(综合数据库!$B$1:$DQ$1000,dbRowW,MATCH($C38,综合数据库!$1:$1,0)+6)</f>
        <v>30</v>
      </c>
      <c r="M38" s="107">
        <f ca="1">INDEX(综合数据库!$B$1:$DQ$1000,dbRowW,MATCH($C38,综合数据库!$1:$1,0)+7)</f>
        <v>32</v>
      </c>
      <c r="N38" s="108">
        <f ca="1">INDEX(综合数据库!$B$1:$DQ$1000,dbRowW,MATCH($C38,综合数据库!$1:$1,0)+8)</f>
        <v>34.027890501465102</v>
      </c>
      <c r="O38" s="61"/>
      <c r="P38" s="61"/>
      <c r="Q38" s="89"/>
    </row>
    <row r="39" spans="1:17" ht="14.4" x14ac:dyDescent="0.3">
      <c r="A39" s="89"/>
      <c r="B39" s="367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3"/>
      <c r="O39" s="84"/>
      <c r="P39" s="84"/>
      <c r="Q39" s="284"/>
    </row>
    <row r="40" spans="1:17" ht="14.4" x14ac:dyDescent="0.3">
      <c r="A40" s="89"/>
      <c r="B40" s="367"/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5"/>
      <c r="O40" s="84"/>
      <c r="P40" s="84"/>
      <c r="Q40" s="284"/>
    </row>
    <row r="41" spans="1:17" s="110" customFormat="1" ht="14.4" x14ac:dyDescent="0.3">
      <c r="B41" s="367"/>
      <c r="C41" s="286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8"/>
      <c r="O41" s="289"/>
      <c r="P41" s="289"/>
      <c r="Q41" s="272"/>
    </row>
    <row r="42" spans="1:17" s="110" customFormat="1" ht="14.4" x14ac:dyDescent="0.3">
      <c r="B42" s="367"/>
      <c r="C42" s="286" t="s">
        <v>313</v>
      </c>
      <c r="D42" s="301">
        <f t="shared" ref="D42:L42" si="0">D37</f>
        <v>0</v>
      </c>
      <c r="E42" s="301">
        <f t="shared" ca="1" si="0"/>
        <v>0</v>
      </c>
      <c r="F42" s="301">
        <f t="shared" ca="1" si="0"/>
        <v>0</v>
      </c>
      <c r="G42" s="301">
        <f t="shared" ca="1" si="0"/>
        <v>0</v>
      </c>
      <c r="H42" s="301">
        <f t="shared" ca="1" si="0"/>
        <v>0</v>
      </c>
      <c r="I42" s="301">
        <f t="shared" ca="1" si="0"/>
        <v>0</v>
      </c>
      <c r="J42" s="301">
        <f t="shared" ca="1" si="0"/>
        <v>5</v>
      </c>
      <c r="K42" s="301">
        <f t="shared" ca="1" si="0"/>
        <v>15</v>
      </c>
      <c r="L42" s="301">
        <f t="shared" ca="1" si="0"/>
        <v>42</v>
      </c>
      <c r="M42" s="301">
        <f ca="1">INDEX(数据库!$B$1:$NF$6,dbRowW,MATCH($C42,数据库!$1:$1,0)-1)</f>
        <v>42</v>
      </c>
      <c r="N42" s="306">
        <f ca="1">INDEX(数据库!$B$1:$NF$6,dbRowW,MATCH($C42,数据库!$1:$1,0)+1)</f>
        <v>42</v>
      </c>
      <c r="O42" s="304"/>
      <c r="P42" s="289"/>
      <c r="Q42" s="272"/>
    </row>
    <row r="43" spans="1:17" s="110" customFormat="1" ht="14.4" x14ac:dyDescent="0.3">
      <c r="B43" s="367"/>
      <c r="C43" s="286" t="s">
        <v>144</v>
      </c>
      <c r="D43" s="290">
        <f>D38</f>
        <v>0</v>
      </c>
      <c r="E43" s="290"/>
      <c r="F43" s="290"/>
      <c r="G43" s="290"/>
      <c r="H43" s="290"/>
      <c r="I43" s="290"/>
      <c r="J43" s="290"/>
      <c r="K43" s="290"/>
      <c r="L43" s="290"/>
      <c r="M43" s="292">
        <f ca="1">INDEX(数据库!$B$1:$NF$6,dbRowW,MATCH($C43,数据库!$1:$1,0)-1)</f>
        <v>0</v>
      </c>
      <c r="N43" s="293">
        <f ca="1">INDEX(数据库!$B$1:$NF$6,dbRowW,MATCH($C43,数据库!$1:$1,0)+1)</f>
        <v>0</v>
      </c>
      <c r="O43" s="289"/>
      <c r="P43" s="289"/>
      <c r="Q43" s="272"/>
    </row>
    <row r="44" spans="1:17" s="110" customFormat="1" ht="14.4" x14ac:dyDescent="0.3">
      <c r="B44" s="367"/>
      <c r="C44" s="300" t="s">
        <v>311</v>
      </c>
      <c r="D44" s="301">
        <f>D39</f>
        <v>0</v>
      </c>
      <c r="E44" s="301">
        <f t="shared" ref="E44:L44" ca="1" si="1">E38</f>
        <v>0</v>
      </c>
      <c r="F44" s="301">
        <f t="shared" ca="1" si="1"/>
        <v>0</v>
      </c>
      <c r="G44" s="301">
        <f t="shared" ca="1" si="1"/>
        <v>0</v>
      </c>
      <c r="H44" s="301">
        <f t="shared" ca="1" si="1"/>
        <v>0</v>
      </c>
      <c r="I44" s="301">
        <f t="shared" ca="1" si="1"/>
        <v>0</v>
      </c>
      <c r="J44" s="301">
        <f t="shared" ca="1" si="1"/>
        <v>1.5</v>
      </c>
      <c r="K44" s="301">
        <f t="shared" ca="1" si="1"/>
        <v>10</v>
      </c>
      <c r="L44" s="301">
        <f t="shared" ca="1" si="1"/>
        <v>30</v>
      </c>
      <c r="M44" s="302">
        <f ca="1">INDEX(数据库!$B$1:$NF$6,dbRowW,MATCH($C44,数据库!$1:$1,0)-1)</f>
        <v>32</v>
      </c>
      <c r="N44" s="303">
        <f ca="1">INDEX(数据库!$B$1:$NF$6,dbRowW,MATCH($C44,数据库!$1:$1,0)+1)</f>
        <v>34.027890501465102</v>
      </c>
      <c r="O44" s="304"/>
      <c r="P44" s="304"/>
      <c r="Q44" s="305"/>
    </row>
    <row r="45" spans="1:17" s="110" customFormat="1" ht="14.4" x14ac:dyDescent="0.3">
      <c r="B45" s="367"/>
      <c r="C45" s="286" t="s">
        <v>145</v>
      </c>
      <c r="D45" s="290"/>
      <c r="E45" s="290"/>
      <c r="F45" s="290"/>
      <c r="G45" s="290"/>
      <c r="H45" s="290"/>
      <c r="I45" s="290"/>
      <c r="J45" s="290"/>
      <c r="K45" s="290"/>
      <c r="L45" s="290"/>
      <c r="M45" s="290">
        <f ca="1">INDEX(数据库!$B$1:$NF$6,dbRowW,MATCH($C45,数据库!$1:$1,0)-1)</f>
        <v>0</v>
      </c>
      <c r="N45" s="291">
        <f ca="1">INDEX(数据库!$B$1:$NF$6,dbRowW,MATCH($C45,数据库!$1:$1,0)+7)</f>
        <v>0</v>
      </c>
      <c r="O45" s="289"/>
      <c r="P45" s="289"/>
      <c r="Q45" s="272"/>
    </row>
    <row r="46" spans="1:17" ht="14.4" x14ac:dyDescent="0.3">
      <c r="A46" s="89"/>
      <c r="B46" s="367"/>
      <c r="C46" s="282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6"/>
      <c r="O46" s="84"/>
      <c r="P46" s="84"/>
      <c r="Q46" s="284"/>
    </row>
    <row r="47" spans="1:17" ht="14.4" x14ac:dyDescent="0.3">
      <c r="A47" s="89"/>
      <c r="B47" s="367"/>
      <c r="C47" s="282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6"/>
      <c r="O47" s="84"/>
      <c r="P47" s="84"/>
      <c r="Q47" s="284"/>
    </row>
    <row r="48" spans="1:17" ht="14.4" x14ac:dyDescent="0.3">
      <c r="A48" s="89"/>
      <c r="B48" s="367"/>
      <c r="C48" s="282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6"/>
      <c r="O48" s="84"/>
      <c r="P48" s="84"/>
      <c r="Q48" s="284"/>
    </row>
    <row r="49" spans="1:17" ht="14.4" x14ac:dyDescent="0.3">
      <c r="A49" s="89"/>
      <c r="B49" s="367"/>
      <c r="C49" s="282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6"/>
      <c r="O49" s="84"/>
      <c r="P49" s="84"/>
      <c r="Q49" s="284"/>
    </row>
    <row r="50" spans="1:17" ht="14.4" x14ac:dyDescent="0.3">
      <c r="A50" s="89"/>
      <c r="B50" s="367"/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5"/>
      <c r="O50" s="84"/>
      <c r="P50" s="84"/>
      <c r="Q50" s="284"/>
    </row>
    <row r="51" spans="1:17" ht="12" thickBot="1" x14ac:dyDescent="0.25">
      <c r="A51" s="89"/>
      <c r="B51" s="109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8"/>
      <c r="O51" s="284"/>
      <c r="P51" s="284"/>
      <c r="Q51" s="284"/>
    </row>
    <row r="52" spans="1:17" x14ac:dyDescent="0.2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</row>
    <row r="53" spans="1:17" x14ac:dyDescent="0.2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</row>
    <row r="54" spans="1:17" x14ac:dyDescent="0.2">
      <c r="A54" s="167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89"/>
      <c r="Q54" s="89"/>
    </row>
    <row r="55" spans="1:17" s="281" customFormat="1" x14ac:dyDescent="0.2"/>
    <row r="56" spans="1:17" s="272" customFormat="1" ht="14.4" hidden="1" x14ac:dyDescent="0.3">
      <c r="C56" s="299" t="s">
        <v>142</v>
      </c>
      <c r="D56" s="299"/>
      <c r="E56" s="299">
        <f ca="1">CELL("protect",INDIRECT("综合数据库!"&amp;ADDRESS(dbRowW,MATCH($C37,综合数据库!$1:$1,0))))</f>
        <v>0</v>
      </c>
      <c r="F56" s="299">
        <f ca="1">CELL("protect",INDIRECT("综合数据库!"&amp;ADDRESS(dbRowW,MATCH($C37,综合数据库!$1:$1,0)+2)))</f>
        <v>0</v>
      </c>
      <c r="G56" s="299">
        <f ca="1">CELL("protect",INDIRECT("综合数据库!"&amp;ADDRESS(dbRowW,MATCH($C37,综合数据库!$1:$1,0)+4)))</f>
        <v>0</v>
      </c>
      <c r="H56" s="299">
        <f ca="1">CELL("protect",INDIRECT("综合数据库!"&amp;ADDRESS(dbRowW,MATCH($C37,综合数据库!$1:$1,0)+6)))</f>
        <v>0</v>
      </c>
      <c r="I56" s="299">
        <f ca="1">CELL("protect",INDIRECT("综合数据库!"&amp;ADDRESS(dbRowW,MATCH($C37,综合数据库!$1:$1,0)+8)))</f>
        <v>0</v>
      </c>
      <c r="J56" s="299">
        <f ca="1">CELL("protect",INDIRECT("综合数据库!"&amp;ADDRESS(dbRowW,MATCH($C37,综合数据库!$1:$1,0)+10)))</f>
        <v>0</v>
      </c>
      <c r="K56" s="299">
        <f ca="1">CELL("protect",INDIRECT("综合数据库!"&amp;ADDRESS(dbRowW,MATCH($C37,综合数据库!$1:$1,0)+12)))</f>
        <v>0</v>
      </c>
      <c r="L56" s="299">
        <f ca="1">CELL("protect",INDIRECT("综合数据库!"&amp;ADDRESS(dbRowW,MATCH($C37,综合数据库!$1:$1,0)+14)))</f>
        <v>0</v>
      </c>
      <c r="M56" s="299">
        <f ca="1">CELL("protect",INDIRECT("综合数据库!"&amp;ADDRESS(dbRowW,MATCH($C37,综合数据库!$1:$1,0)+16)))</f>
        <v>0</v>
      </c>
      <c r="N56" s="299">
        <f ca="1">CELL("protect",INDIRECT("综合数据库!"&amp;ADDRESS(dbRowW,MATCH($C37,综合数据库!$1:$1,0)+18)))</f>
        <v>0</v>
      </c>
      <c r="O56" s="299"/>
    </row>
    <row r="57" spans="1:17" s="272" customFormat="1" ht="14.4" hidden="1" x14ac:dyDescent="0.3">
      <c r="C57" s="299" t="s">
        <v>143</v>
      </c>
      <c r="D57" s="299"/>
      <c r="E57" s="299">
        <f ca="1">CELL("protect",INDIRECT("综合数据库!"&amp;ADDRESS(dbRowW,MATCH($C38,综合数据库!$1:$1,0))))</f>
        <v>0</v>
      </c>
      <c r="F57" s="299">
        <f ca="1">CELL("protect",INDIRECT("综合数据库!"&amp;ADDRESS(dbRowW,MATCH($C38,综合数据库!$1:$1,0)+1)))</f>
        <v>0</v>
      </c>
      <c r="G57" s="299">
        <f ca="1">CELL("protect",INDIRECT("综合数据库!"&amp;ADDRESS(dbRowW,MATCH($C38,综合数据库!$1:$1,0)+2)))</f>
        <v>0</v>
      </c>
      <c r="H57" s="299">
        <f ca="1">CELL("protect",INDIRECT("综合数据库!"&amp;ADDRESS(dbRowW,MATCH($C38,综合数据库!$1:$1,0)+3)))</f>
        <v>0</v>
      </c>
      <c r="I57" s="299">
        <f ca="1">CELL("protect",INDIRECT("综合数据库!"&amp;ADDRESS(dbRowW,MATCH($C38,综合数据库!$1:$1,0)+4)))</f>
        <v>0</v>
      </c>
      <c r="J57" s="299">
        <f ca="1">CELL("protect",INDIRECT("综合数据库!"&amp;ADDRESS(dbRowW,MATCH($C38,综合数据库!$1:$1,0)+5)))</f>
        <v>0</v>
      </c>
      <c r="K57" s="299">
        <f ca="1">CELL("protect",INDIRECT("综合数据库!"&amp;ADDRESS(dbRowW,MATCH($C38,综合数据库!$1:$1,0)+6)))</f>
        <v>0</v>
      </c>
      <c r="L57" s="299">
        <f ca="1">CELL("protect",INDIRECT("综合数据库!"&amp;ADDRESS(dbRowW,MATCH($C38,综合数据库!$1:$1,0)+7)))</f>
        <v>0</v>
      </c>
      <c r="M57" s="299">
        <f ca="1">CELL("protect",INDIRECT("综合数据库!"&amp;ADDRESS(dbRowW,MATCH($C38,综合数据库!$1:$1,0)+8)))</f>
        <v>0</v>
      </c>
      <c r="N57" s="299">
        <f ca="1">CELL("protect",INDIRECT("综合数据库!"&amp;ADDRESS(dbRowW,MATCH($C38,综合数据库!$1:$1,0)+9)))</f>
        <v>1</v>
      </c>
      <c r="O57" s="299"/>
    </row>
    <row r="58" spans="1:17" s="281" customFormat="1" x14ac:dyDescent="0.2"/>
    <row r="59" spans="1:17" s="239" customFormat="1" x14ac:dyDescent="0.2"/>
    <row r="60" spans="1:17" s="239" customFormat="1" x14ac:dyDescent="0.2"/>
  </sheetData>
  <sheetProtection sheet="1" objects="1" scenarios="1" formatCells="0" formatColumns="0" formatRows="0" insertColumns="0" insertRows="0" insertHyperlinks="0" deleteColumns="0" deleteRows="0" sort="0"/>
  <mergeCells count="49">
    <mergeCell ref="E1:M2"/>
    <mergeCell ref="B8:B22"/>
    <mergeCell ref="C8:F8"/>
    <mergeCell ref="H8:I8"/>
    <mergeCell ref="K8:N8"/>
    <mergeCell ref="D9:F9"/>
    <mergeCell ref="H9:I11"/>
    <mergeCell ref="D10:F10"/>
    <mergeCell ref="M10:N10"/>
    <mergeCell ref="D11:F11"/>
    <mergeCell ref="M11:N11"/>
    <mergeCell ref="D12:F12"/>
    <mergeCell ref="K12:L12"/>
    <mergeCell ref="D13:F13"/>
    <mergeCell ref="C14:C17"/>
    <mergeCell ref="D14:N17"/>
    <mergeCell ref="D18:E18"/>
    <mergeCell ref="F18:H18"/>
    <mergeCell ref="I18:K18"/>
    <mergeCell ref="M18:N18"/>
    <mergeCell ref="D19:E19"/>
    <mergeCell ref="F19:H19"/>
    <mergeCell ref="I19:K19"/>
    <mergeCell ref="M19:N19"/>
    <mergeCell ref="D34:N34"/>
    <mergeCell ref="D20:E20"/>
    <mergeCell ref="F20:H20"/>
    <mergeCell ref="I20:K20"/>
    <mergeCell ref="M20:N20"/>
    <mergeCell ref="D21:E21"/>
    <mergeCell ref="F21:H21"/>
    <mergeCell ref="I21:K21"/>
    <mergeCell ref="M21:N21"/>
    <mergeCell ref="B25:B29"/>
    <mergeCell ref="D25:N25"/>
    <mergeCell ref="B37:B50"/>
    <mergeCell ref="D22:E22"/>
    <mergeCell ref="F22:H22"/>
    <mergeCell ref="I22:K22"/>
    <mergeCell ref="M22:N22"/>
    <mergeCell ref="D24:N24"/>
    <mergeCell ref="D26:N26"/>
    <mergeCell ref="D27:N27"/>
    <mergeCell ref="D28:N28"/>
    <mergeCell ref="D29:N29"/>
    <mergeCell ref="D31:N31"/>
    <mergeCell ref="B32:B34"/>
    <mergeCell ref="D32:N32"/>
    <mergeCell ref="D33:N33"/>
  </mergeCells>
  <conditionalFormatting sqref="M18">
    <cfRule type="expression" dxfId="537" priority="4">
      <formula>AND($N$19="",$N$20="",$N$21="",$N$22="")</formula>
    </cfRule>
  </conditionalFormatting>
  <conditionalFormatting sqref="M19:M22">
    <cfRule type="expression" dxfId="536" priority="3">
      <formula>AND($N$19="",$N$20="",$N$21="",$N$22="")</formula>
    </cfRule>
  </conditionalFormatting>
  <conditionalFormatting sqref="E37:N38">
    <cfRule type="expression" dxfId="535" priority="6">
      <formula>E56=1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4" name="List Box 2">
              <controlPr defaultSize="0" autoLine="0" autoPict="0">
                <anchor moveWithCells="1">
                  <from>
                    <xdr:col>0</xdr:col>
                    <xdr:colOff>22860</xdr:colOff>
                    <xdr:row>0</xdr:row>
                    <xdr:rowOff>22860</xdr:rowOff>
                  </from>
                  <to>
                    <xdr:col>5</xdr:col>
                    <xdr:colOff>144780</xdr:colOff>
                    <xdr:row>5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AY29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5" sqref="B5:AU5"/>
    </sheetView>
  </sheetViews>
  <sheetFormatPr defaultColWidth="9.125" defaultRowHeight="13.2" x14ac:dyDescent="0.25"/>
  <cols>
    <col min="1" max="1" width="2.375" style="3" customWidth="1"/>
    <col min="2" max="2" width="40.75" style="3" customWidth="1"/>
    <col min="3" max="8" width="9.625" style="3" customWidth="1"/>
    <col min="9" max="10" width="40.625" style="3" customWidth="1"/>
    <col min="11" max="11" width="9.625" style="3" customWidth="1"/>
    <col min="12" max="14" width="40.625" style="3" customWidth="1"/>
    <col min="15" max="15" width="12.625" style="3" customWidth="1"/>
    <col min="16" max="18" width="40.625" style="3" customWidth="1"/>
    <col min="19" max="34" width="15.625" style="3" customWidth="1"/>
    <col min="35" max="35" width="26.625" style="3" customWidth="1"/>
    <col min="36" max="39" width="12.625" style="3" customWidth="1"/>
    <col min="40" max="41" width="20.625" style="3" customWidth="1"/>
    <col min="42" max="42" width="26.75" style="3" customWidth="1"/>
    <col min="43" max="46" width="12.75" style="3" customWidth="1"/>
    <col min="47" max="47" width="40.625" style="3" customWidth="1"/>
    <col min="48" max="16384" width="9.125" style="2"/>
  </cols>
  <sheetData>
    <row r="1" spans="1:51" s="20" customFormat="1" ht="13.8" thickBot="1" x14ac:dyDescent="0.3">
      <c r="A1" s="17"/>
      <c r="B1" s="17"/>
      <c r="D1" s="21"/>
      <c r="G1" s="31"/>
      <c r="Q1" s="21"/>
    </row>
    <row r="2" spans="1:51" s="15" customFormat="1" ht="15.6" x14ac:dyDescent="0.3">
      <c r="A2" s="4"/>
      <c r="B2" s="44" t="s">
        <v>209</v>
      </c>
      <c r="C2" s="169" t="s">
        <v>179</v>
      </c>
      <c r="D2" s="13"/>
      <c r="E2" s="170"/>
      <c r="F2" s="13"/>
      <c r="G2" s="13"/>
      <c r="H2" s="14"/>
      <c r="I2" s="13"/>
      <c r="J2" s="13" t="s">
        <v>180</v>
      </c>
      <c r="K2" s="13"/>
      <c r="L2" s="13"/>
      <c r="M2" s="13"/>
      <c r="N2" s="13"/>
      <c r="O2" s="171" t="s">
        <v>181</v>
      </c>
      <c r="P2" s="13"/>
      <c r="Q2" s="13"/>
      <c r="R2" s="14"/>
      <c r="S2" s="12" t="s">
        <v>167</v>
      </c>
      <c r="T2" s="12"/>
      <c r="U2" s="12"/>
      <c r="V2" s="12"/>
      <c r="W2" s="12"/>
      <c r="X2" s="12"/>
      <c r="Y2" s="26"/>
      <c r="Z2" s="26"/>
      <c r="AA2" s="12"/>
      <c r="AB2" s="12"/>
      <c r="AC2" s="12"/>
      <c r="AD2" s="12"/>
      <c r="AE2" s="12"/>
      <c r="AF2" s="19"/>
      <c r="AG2" s="12"/>
      <c r="AH2" s="12"/>
      <c r="AI2" s="218" t="s">
        <v>211</v>
      </c>
      <c r="AJ2" s="219"/>
      <c r="AK2" s="219"/>
      <c r="AL2" s="219"/>
      <c r="AM2" s="219"/>
      <c r="AN2" s="219"/>
      <c r="AO2" s="219"/>
      <c r="AP2" s="218" t="s">
        <v>146</v>
      </c>
      <c r="AQ2" s="218" t="s">
        <v>147</v>
      </c>
      <c r="AR2" s="219"/>
      <c r="AS2" s="219"/>
      <c r="AT2" s="220"/>
      <c r="AU2" s="56" t="s">
        <v>182</v>
      </c>
    </row>
    <row r="3" spans="1:51" s="11" customFormat="1" x14ac:dyDescent="0.25">
      <c r="A3" s="4"/>
      <c r="B3" s="22"/>
      <c r="C3" s="22" t="s">
        <v>231</v>
      </c>
      <c r="D3" s="23"/>
      <c r="E3" s="24"/>
      <c r="F3" s="23" t="s">
        <v>184</v>
      </c>
      <c r="G3" s="23"/>
      <c r="H3" s="27"/>
      <c r="I3" s="23" t="s">
        <v>314</v>
      </c>
      <c r="J3" s="28" t="s">
        <v>185</v>
      </c>
      <c r="K3" s="25" t="s">
        <v>186</v>
      </c>
      <c r="L3" s="24"/>
      <c r="M3" s="46" t="s">
        <v>187</v>
      </c>
      <c r="N3" s="46" t="s">
        <v>188</v>
      </c>
      <c r="O3" s="22" t="s">
        <v>189</v>
      </c>
      <c r="P3" s="23"/>
      <c r="Q3" s="42" t="s">
        <v>190</v>
      </c>
      <c r="R3" s="45" t="s">
        <v>191</v>
      </c>
      <c r="S3" s="23" t="s">
        <v>168</v>
      </c>
      <c r="T3" s="47"/>
      <c r="U3" s="47"/>
      <c r="V3" s="58"/>
      <c r="W3" s="25" t="s">
        <v>169</v>
      </c>
      <c r="X3" s="23"/>
      <c r="Y3" s="23"/>
      <c r="Z3" s="24"/>
      <c r="AA3" s="25" t="s">
        <v>170</v>
      </c>
      <c r="AB3" s="23"/>
      <c r="AC3" s="23"/>
      <c r="AD3" s="24"/>
      <c r="AE3" s="25" t="s">
        <v>171</v>
      </c>
      <c r="AF3" s="23"/>
      <c r="AG3" s="23"/>
      <c r="AH3" s="27"/>
      <c r="AI3" s="214" t="s">
        <v>148</v>
      </c>
      <c r="AJ3" s="215"/>
      <c r="AK3" s="215"/>
      <c r="AL3" s="215"/>
      <c r="AM3" s="215"/>
      <c r="AN3" s="215"/>
      <c r="AO3" s="215"/>
      <c r="AP3" s="216"/>
      <c r="AQ3" s="217" t="s">
        <v>152</v>
      </c>
      <c r="AR3" s="214"/>
      <c r="AS3" s="214" t="s">
        <v>165</v>
      </c>
      <c r="AT3" s="214"/>
      <c r="AU3" s="60" t="s">
        <v>122</v>
      </c>
    </row>
    <row r="4" spans="1:51" s="16" customFormat="1" ht="13.8" thickBot="1" x14ac:dyDescent="0.3">
      <c r="A4" s="4"/>
      <c r="B4" s="43" t="s">
        <v>154</v>
      </c>
      <c r="C4" s="39">
        <v>2011</v>
      </c>
      <c r="D4" s="29" t="s">
        <v>127</v>
      </c>
      <c r="E4" s="40" t="s">
        <v>140</v>
      </c>
      <c r="F4" s="29">
        <v>2011</v>
      </c>
      <c r="G4" s="29" t="s">
        <v>127</v>
      </c>
      <c r="H4" s="168" t="s">
        <v>140</v>
      </c>
      <c r="I4" s="30" t="s">
        <v>210</v>
      </c>
      <c r="J4" s="30" t="s">
        <v>210</v>
      </c>
      <c r="K4" s="260">
        <v>2012</v>
      </c>
      <c r="L4" s="40" t="s">
        <v>210</v>
      </c>
      <c r="M4" s="41" t="s">
        <v>210</v>
      </c>
      <c r="N4" s="41" t="s">
        <v>210</v>
      </c>
      <c r="O4" s="309" t="s">
        <v>203</v>
      </c>
      <c r="P4" s="30" t="s">
        <v>210</v>
      </c>
      <c r="Q4" s="48" t="s">
        <v>210</v>
      </c>
      <c r="R4" s="49" t="s">
        <v>210</v>
      </c>
      <c r="S4" s="33" t="s">
        <v>172</v>
      </c>
      <c r="T4" s="33" t="s">
        <v>157</v>
      </c>
      <c r="U4" s="33" t="s">
        <v>156</v>
      </c>
      <c r="V4" s="33" t="s">
        <v>214</v>
      </c>
      <c r="W4" s="36" t="s">
        <v>172</v>
      </c>
      <c r="X4" s="37" t="s">
        <v>157</v>
      </c>
      <c r="Y4" s="57" t="s">
        <v>156</v>
      </c>
      <c r="Z4" s="38" t="s">
        <v>214</v>
      </c>
      <c r="AA4" s="36" t="s">
        <v>172</v>
      </c>
      <c r="AB4" s="37" t="s">
        <v>157</v>
      </c>
      <c r="AC4" s="57" t="s">
        <v>156</v>
      </c>
      <c r="AD4" s="38" t="s">
        <v>214</v>
      </c>
      <c r="AE4" s="36" t="s">
        <v>172</v>
      </c>
      <c r="AF4" s="37" t="s">
        <v>157</v>
      </c>
      <c r="AG4" s="57" t="s">
        <v>156</v>
      </c>
      <c r="AH4" s="59" t="s">
        <v>214</v>
      </c>
      <c r="AI4" s="221" t="s">
        <v>153</v>
      </c>
      <c r="AJ4" s="222" t="s">
        <v>155</v>
      </c>
      <c r="AK4" s="222" t="s">
        <v>156</v>
      </c>
      <c r="AL4" s="222" t="s">
        <v>157</v>
      </c>
      <c r="AM4" s="222" t="s">
        <v>158</v>
      </c>
      <c r="AN4" s="223" t="s">
        <v>159</v>
      </c>
      <c r="AO4" s="223" t="s">
        <v>160</v>
      </c>
      <c r="AP4" s="224" t="s">
        <v>146</v>
      </c>
      <c r="AQ4" s="221" t="s">
        <v>163</v>
      </c>
      <c r="AR4" s="225" t="s">
        <v>203</v>
      </c>
      <c r="AS4" s="277" t="s">
        <v>163</v>
      </c>
      <c r="AT4" s="276" t="s">
        <v>166</v>
      </c>
      <c r="AU4" s="50" t="s">
        <v>182</v>
      </c>
    </row>
    <row r="5" spans="1:51" s="11" customFormat="1" x14ac:dyDescent="0.25">
      <c r="A5" s="4"/>
      <c r="B5" s="311" t="s">
        <v>130</v>
      </c>
      <c r="C5" s="312" t="s">
        <v>11</v>
      </c>
      <c r="D5" s="312" t="s">
        <v>12</v>
      </c>
      <c r="E5" s="312" t="s">
        <v>13</v>
      </c>
      <c r="F5" s="312" t="s">
        <v>14</v>
      </c>
      <c r="G5" s="312" t="s">
        <v>15</v>
      </c>
      <c r="H5" s="312" t="s">
        <v>16</v>
      </c>
      <c r="I5" s="312" t="s">
        <v>331</v>
      </c>
      <c r="J5" s="312" t="s">
        <v>17</v>
      </c>
      <c r="K5" s="313" t="s">
        <v>19</v>
      </c>
      <c r="L5" s="312" t="s">
        <v>21</v>
      </c>
      <c r="M5" s="312" t="s">
        <v>22</v>
      </c>
      <c r="N5" s="312" t="s">
        <v>23</v>
      </c>
      <c r="O5" s="314" t="s">
        <v>24</v>
      </c>
      <c r="P5" s="312" t="s">
        <v>25</v>
      </c>
      <c r="Q5" s="312" t="s">
        <v>26</v>
      </c>
      <c r="R5" s="311" t="s">
        <v>27</v>
      </c>
      <c r="S5" s="312" t="s">
        <v>28</v>
      </c>
      <c r="T5" s="312" t="s">
        <v>29</v>
      </c>
      <c r="U5" s="312" t="s">
        <v>30</v>
      </c>
      <c r="V5" s="312" t="s">
        <v>31</v>
      </c>
      <c r="W5" s="312" t="s">
        <v>32</v>
      </c>
      <c r="X5" s="312" t="s">
        <v>33</v>
      </c>
      <c r="Y5" s="312" t="s">
        <v>34</v>
      </c>
      <c r="Z5" s="312" t="s">
        <v>35</v>
      </c>
      <c r="AA5" s="312" t="s">
        <v>36</v>
      </c>
      <c r="AB5" s="312" t="s">
        <v>37</v>
      </c>
      <c r="AC5" s="312" t="s">
        <v>38</v>
      </c>
      <c r="AD5" s="312" t="s">
        <v>39</v>
      </c>
      <c r="AE5" s="312" t="s">
        <v>40</v>
      </c>
      <c r="AF5" s="312" t="s">
        <v>41</v>
      </c>
      <c r="AG5" s="312" t="s">
        <v>42</v>
      </c>
      <c r="AH5" s="312" t="s">
        <v>43</v>
      </c>
      <c r="AI5" s="312" t="s">
        <v>44</v>
      </c>
      <c r="AJ5" s="312" t="s">
        <v>45</v>
      </c>
      <c r="AK5" s="312" t="s">
        <v>46</v>
      </c>
      <c r="AL5" s="312" t="s">
        <v>47</v>
      </c>
      <c r="AM5" s="312" t="s">
        <v>48</v>
      </c>
      <c r="AN5" s="312" t="s">
        <v>49</v>
      </c>
      <c r="AO5" s="312" t="s">
        <v>50</v>
      </c>
      <c r="AP5" s="315" t="s">
        <v>51</v>
      </c>
      <c r="AQ5" s="315" t="s">
        <v>52</v>
      </c>
      <c r="AR5" s="312" t="s">
        <v>53</v>
      </c>
      <c r="AS5" s="316" t="s">
        <v>54</v>
      </c>
      <c r="AT5" s="312" t="s">
        <v>55</v>
      </c>
      <c r="AU5" s="312" t="s">
        <v>56</v>
      </c>
      <c r="AV5" s="273"/>
      <c r="AW5" s="273"/>
      <c r="AX5" s="273"/>
      <c r="AY5" s="273"/>
    </row>
    <row r="6" spans="1:51" s="5" customFormat="1" ht="12" customHeight="1" x14ac:dyDescent="0.25">
      <c r="A6" s="4"/>
      <c r="B6" s="258" t="s">
        <v>330</v>
      </c>
      <c r="C6" s="236">
        <v>42</v>
      </c>
      <c r="D6" s="236">
        <v>42</v>
      </c>
      <c r="E6" s="236">
        <v>42</v>
      </c>
      <c r="F6" s="237">
        <v>30</v>
      </c>
      <c r="G6" s="236">
        <v>32</v>
      </c>
      <c r="H6" s="262">
        <v>34.027890501465102</v>
      </c>
      <c r="I6" s="9" t="s">
        <v>316</v>
      </c>
      <c r="J6" s="9" t="s">
        <v>215</v>
      </c>
      <c r="K6" s="259">
        <v>18</v>
      </c>
      <c r="L6" s="9" t="s">
        <v>319</v>
      </c>
      <c r="M6" s="52" t="s">
        <v>216</v>
      </c>
      <c r="N6" s="9" t="s">
        <v>217</v>
      </c>
      <c r="O6" s="310" t="s">
        <v>218</v>
      </c>
      <c r="P6" s="8" t="s">
        <v>219</v>
      </c>
      <c r="Q6" s="9" t="s">
        <v>320</v>
      </c>
      <c r="R6" s="55" t="s">
        <v>321</v>
      </c>
      <c r="S6" s="9" t="s">
        <v>327</v>
      </c>
      <c r="T6" s="9" t="s">
        <v>324</v>
      </c>
      <c r="U6" s="9" t="s">
        <v>323</v>
      </c>
      <c r="V6" s="9" t="s">
        <v>220</v>
      </c>
      <c r="W6" s="7" t="s">
        <v>327</v>
      </c>
      <c r="X6" s="9" t="s">
        <v>324</v>
      </c>
      <c r="Y6" s="9" t="s">
        <v>323</v>
      </c>
      <c r="Z6" s="8" t="s">
        <v>220</v>
      </c>
      <c r="AA6" s="7" t="s">
        <v>327</v>
      </c>
      <c r="AB6" s="9" t="s">
        <v>324</v>
      </c>
      <c r="AC6" s="9" t="s">
        <v>323</v>
      </c>
      <c r="AD6" s="8" t="s">
        <v>220</v>
      </c>
      <c r="AE6" s="9" t="s">
        <v>327</v>
      </c>
      <c r="AF6" s="269" t="s">
        <v>324</v>
      </c>
      <c r="AG6" s="9" t="s">
        <v>323</v>
      </c>
      <c r="AH6" s="10" t="s">
        <v>221</v>
      </c>
      <c r="AI6" s="9" t="s">
        <v>317</v>
      </c>
      <c r="AJ6" s="9" t="s">
        <v>322</v>
      </c>
      <c r="AK6" s="9" t="s">
        <v>323</v>
      </c>
      <c r="AL6" s="9" t="s">
        <v>324</v>
      </c>
      <c r="AM6" s="9" t="s">
        <v>324</v>
      </c>
      <c r="AN6" s="9" t="s">
        <v>322</v>
      </c>
      <c r="AO6" s="9" t="s">
        <v>322</v>
      </c>
      <c r="AP6" s="6" t="s">
        <v>325</v>
      </c>
      <c r="AQ6" s="234">
        <v>2008</v>
      </c>
      <c r="AR6" s="9" t="s">
        <v>326</v>
      </c>
      <c r="AS6" s="278">
        <v>2009</v>
      </c>
      <c r="AT6" s="9" t="s">
        <v>1</v>
      </c>
      <c r="AU6" s="53" t="s">
        <v>222</v>
      </c>
      <c r="AV6" s="274"/>
      <c r="AW6" s="274"/>
      <c r="AX6" s="274"/>
      <c r="AY6" s="274"/>
    </row>
    <row r="7" spans="1:51" s="5" customFormat="1" ht="12" customHeight="1" x14ac:dyDescent="0.25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51" s="5" customFormat="1" ht="12" customHeight="1" x14ac:dyDescent="0.2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51" s="5" customFormat="1" ht="12" customHeight="1" x14ac:dyDescent="0.2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51" s="5" customFormat="1" ht="12" customHeight="1" x14ac:dyDescent="0.2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51" s="5" customFormat="1" ht="12" customHeight="1" x14ac:dyDescent="0.2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51" s="5" customFormat="1" ht="12" customHeight="1" x14ac:dyDescent="0.2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51" s="5" customFormat="1" ht="12" customHeight="1" x14ac:dyDescent="0.2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51" s="5" customFormat="1" ht="12" customHeight="1" x14ac:dyDescent="0.25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51" s="5" customFormat="1" ht="12" customHeight="1" x14ac:dyDescent="0.2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51" s="5" customFormat="1" ht="12" customHeight="1" x14ac:dyDescent="0.25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s="5" customFormat="1" ht="12" customHeight="1" x14ac:dyDescent="0.25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s="5" customFormat="1" ht="12" customHeight="1" x14ac:dyDescent="0.2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s="5" customFormat="1" ht="12" customHeight="1" x14ac:dyDescent="0.25">
      <c r="A19" s="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s="5" customFormat="1" ht="12" customHeight="1" x14ac:dyDescent="0.25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s="5" customFormat="1" ht="12" customHeight="1" x14ac:dyDescent="0.25">
      <c r="A21" s="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s="5" customFormat="1" ht="12" customHeight="1" x14ac:dyDescent="0.25">
      <c r="A22" s="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 s="5" customFormat="1" ht="12" customHeight="1" x14ac:dyDescent="0.25">
      <c r="A23" s="4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 s="5" customFormat="1" ht="12" customHeight="1" x14ac:dyDescent="0.25">
      <c r="A24" s="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 s="5" customFormat="1" ht="12" customHeight="1" x14ac:dyDescent="0.25">
      <c r="A25" s="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 s="5" customFormat="1" ht="12" customHeight="1" x14ac:dyDescent="0.25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 s="5" customFormat="1" ht="12" customHeight="1" x14ac:dyDescent="0.25">
      <c r="A27" s="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 s="5" customFormat="1" ht="12" customHeight="1" x14ac:dyDescent="0.25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 s="5" customFormat="1" ht="12" customHeight="1" x14ac:dyDescent="0.25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 s="5" customFormat="1" ht="12" customHeight="1" x14ac:dyDescent="0.25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s="5" customFormat="1" ht="12" customHeight="1" x14ac:dyDescent="0.25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s="5" customFormat="1" ht="12" customHeight="1" x14ac:dyDescent="0.25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 s="5" customFormat="1" ht="12" customHeight="1" x14ac:dyDescent="0.25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s="5" customFormat="1" ht="12" customHeight="1" x14ac:dyDescent="0.25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s="5" customFormat="1" ht="12" customHeight="1" x14ac:dyDescent="0.25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 s="5" customFormat="1" ht="12" customHeight="1" x14ac:dyDescent="0.25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 s="5" customFormat="1" ht="12" customHeight="1" x14ac:dyDescent="0.25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 s="5" customFormat="1" ht="12" customHeight="1" x14ac:dyDescent="0.25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 s="5" customFormat="1" ht="12" customHeight="1" x14ac:dyDescent="0.25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 s="5" customFormat="1" ht="12" customHeight="1" x14ac:dyDescent="0.25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 s="5" customFormat="1" ht="12" customHeight="1" x14ac:dyDescent="0.25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 s="5" customFormat="1" ht="12" customHeight="1" x14ac:dyDescent="0.25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 s="5" customFormat="1" ht="12" customHeight="1" x14ac:dyDescent="0.25">
      <c r="A43" s="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 s="5" customFormat="1" ht="12" customHeight="1" x14ac:dyDescent="0.2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 s="5" customFormat="1" ht="12" customHeight="1" x14ac:dyDescent="0.25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 s="5" customFormat="1" ht="12" customHeight="1" x14ac:dyDescent="0.2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 s="5" customFormat="1" ht="12" customHeight="1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 s="5" customFormat="1" ht="12" customHeight="1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s="5" customFormat="1" ht="12" customHeight="1" x14ac:dyDescent="0.2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s="5" customFormat="1" ht="12" customHeight="1" x14ac:dyDescent="0.25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s="5" customFormat="1" ht="12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s="5" customFormat="1" ht="12" customHeight="1" x14ac:dyDescent="0.2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s="5" customFormat="1" ht="12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s="5" customFormat="1" ht="12" customHeight="1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s="5" customFormat="1" ht="12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s="5" customFormat="1" ht="12" customHeight="1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s="5" customFormat="1" ht="12" customHeight="1" x14ac:dyDescent="0.25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s="5" customFormat="1" ht="12" customHeight="1" x14ac:dyDescent="0.25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s="5" customFormat="1" ht="12" customHeight="1" x14ac:dyDescent="0.25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s="5" customFormat="1" ht="12" customHeight="1" x14ac:dyDescent="0.25">
      <c r="A60" s="18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s="5" customFormat="1" ht="12" customHeight="1" x14ac:dyDescent="0.2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s="5" customFormat="1" ht="12" customHeight="1" x14ac:dyDescent="0.25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 s="5" customFormat="1" ht="12" customHeight="1" x14ac:dyDescent="0.2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s="5" customFormat="1" ht="12" customHeight="1" x14ac:dyDescent="0.2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 s="5" customFormat="1" ht="12" customHeight="1" x14ac:dyDescent="0.2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s="5" customFormat="1" ht="12" customHeight="1" x14ac:dyDescent="0.2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 s="5" customFormat="1" ht="12" customHeight="1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 s="5" customFormat="1" ht="12" customHeight="1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 s="5" customFormat="1" ht="12" customHeight="1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 s="5" customFormat="1" ht="12" customHeight="1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 s="5" customFormat="1" ht="12" customHeight="1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 s="5" customFormat="1" ht="12" customHeight="1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 s="5" customFormat="1" ht="12" customHeight="1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 s="5" customFormat="1" ht="12" customHeight="1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 s="5" customFormat="1" ht="12" customHeight="1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 s="5" customFormat="1" ht="12" customHeight="1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 s="5" customFormat="1" ht="12" customHeight="1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 s="5" customFormat="1" ht="12" customHeight="1" x14ac:dyDescent="0.25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 s="5" customFormat="1" ht="12" customHeight="1" x14ac:dyDescent="0.25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 s="5" customFormat="1" ht="12" customHeight="1" x14ac:dyDescent="0.25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 s="5" customFormat="1" ht="12" customHeight="1" x14ac:dyDescent="0.25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 s="5" customFormat="1" ht="12" customHeight="1" x14ac:dyDescent="0.25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 s="5" customFormat="1" ht="12" customHeight="1" x14ac:dyDescent="0.25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 s="5" customFormat="1" ht="12" customHeight="1" x14ac:dyDescent="0.25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 s="5" customFormat="1" ht="12" customHeight="1" x14ac:dyDescent="0.25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 s="5" customFormat="1" ht="12" customHeight="1" x14ac:dyDescent="0.25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 s="5" customFormat="1" ht="12" customHeight="1" x14ac:dyDescent="0.25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 s="5" customFormat="1" ht="12" customHeight="1" x14ac:dyDescent="0.25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 s="5" customFormat="1" ht="12" customHeight="1" x14ac:dyDescent="0.25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 s="5" customFormat="1" ht="12" customHeight="1" x14ac:dyDescent="0.25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 s="5" customFormat="1" ht="12" customHeight="1" x14ac:dyDescent="0.25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 s="5" customFormat="1" ht="12" customHeight="1" x14ac:dyDescent="0.25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 s="5" customFormat="1" ht="12" customHeight="1" x14ac:dyDescent="0.25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 s="5" customFormat="1" ht="12" customHeight="1" x14ac:dyDescent="0.25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 s="5" customFormat="1" ht="12" customHeight="1" x14ac:dyDescent="0.25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 s="5" customFormat="1" ht="12" customHeight="1" x14ac:dyDescent="0.25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 s="5" customFormat="1" ht="12" customHeight="1" x14ac:dyDescent="0.25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 s="5" customFormat="1" ht="12" customHeight="1" x14ac:dyDescent="0.25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 s="5" customFormat="1" ht="12" customHeight="1" x14ac:dyDescent="0.25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 s="5" customFormat="1" ht="12" customHeight="1" x14ac:dyDescent="0.25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 s="5" customFormat="1" ht="12" customHeight="1" x14ac:dyDescent="0.25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 s="5" customFormat="1" ht="12" customHeight="1" x14ac:dyDescent="0.25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 s="5" customFormat="1" ht="12" customHeight="1" x14ac:dyDescent="0.25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 s="5" customFormat="1" ht="12" customHeight="1" x14ac:dyDescent="0.25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 s="5" customFormat="1" ht="12" customHeight="1" x14ac:dyDescent="0.25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 s="5" customFormat="1" ht="12" customHeight="1" x14ac:dyDescent="0.25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 s="5" customFormat="1" ht="12" customHeight="1" x14ac:dyDescent="0.25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 s="5" customFormat="1" ht="12" customHeight="1" x14ac:dyDescent="0.25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 s="5" customFormat="1" ht="12" customHeight="1" x14ac:dyDescent="0.25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 s="5" customFormat="1" ht="12" customHeight="1" x14ac:dyDescent="0.25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 s="5" customFormat="1" ht="12" customHeight="1" x14ac:dyDescent="0.25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 s="5" customFormat="1" ht="12" customHeight="1" x14ac:dyDescent="0.25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 s="5" customFormat="1" ht="12" customHeight="1" x14ac:dyDescent="0.25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 s="5" customFormat="1" ht="12" customHeight="1" x14ac:dyDescent="0.25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 s="5" customFormat="1" ht="12" customHeight="1" x14ac:dyDescent="0.25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</row>
    <row r="116" spans="1:47" s="5" customFormat="1" ht="12" customHeight="1" x14ac:dyDescent="0.25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1:47" s="5" customFormat="1" ht="12" customHeight="1" x14ac:dyDescent="0.25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 s="5" customFormat="1" ht="12" customHeight="1" x14ac:dyDescent="0.25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 s="5" customFormat="1" ht="12" customHeight="1" x14ac:dyDescent="0.25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 s="5" customFormat="1" ht="12" customHeight="1" x14ac:dyDescent="0.25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 s="5" customFormat="1" ht="12" customHeight="1" x14ac:dyDescent="0.25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 s="5" customFormat="1" ht="12" customHeight="1" x14ac:dyDescent="0.25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 s="5" customFormat="1" ht="12" customHeight="1" x14ac:dyDescent="0.25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 s="5" customFormat="1" ht="12" customHeight="1" x14ac:dyDescent="0.25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 s="5" customFormat="1" ht="12" customHeight="1" x14ac:dyDescent="0.25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 s="5" customFormat="1" ht="12" customHeight="1" x14ac:dyDescent="0.25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 s="5" customFormat="1" ht="12" customHeight="1" x14ac:dyDescent="0.25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 s="5" customFormat="1" ht="12" customHeight="1" x14ac:dyDescent="0.25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 s="5" customFormat="1" ht="12" customHeight="1" x14ac:dyDescent="0.25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 s="5" customFormat="1" ht="12" customHeight="1" x14ac:dyDescent="0.25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 s="5" customFormat="1" ht="12" customHeight="1" x14ac:dyDescent="0.25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 s="5" customFormat="1" ht="12" customHeight="1" x14ac:dyDescent="0.25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 s="5" customFormat="1" ht="12" customHeight="1" x14ac:dyDescent="0.25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1:47" s="5" customFormat="1" ht="12" customHeight="1" x14ac:dyDescent="0.25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1:47" s="5" customFormat="1" ht="12" customHeight="1" x14ac:dyDescent="0.25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1:47" s="5" customFormat="1" ht="12" customHeight="1" x14ac:dyDescent="0.25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1:47" s="5" customFormat="1" ht="12" customHeight="1" x14ac:dyDescent="0.25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1:47" s="5" customFormat="1" ht="12" customHeight="1" x14ac:dyDescent="0.25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1:47" s="5" customFormat="1" ht="12" customHeight="1" x14ac:dyDescent="0.25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1:47" s="5" customFormat="1" ht="12" customHeight="1" x14ac:dyDescent="0.25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1:47" s="5" customFormat="1" ht="12" customHeight="1" x14ac:dyDescent="0.25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1:47" s="5" customFormat="1" ht="12" customHeight="1" x14ac:dyDescent="0.25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 s="5" customFormat="1" ht="12" customHeight="1" x14ac:dyDescent="0.25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1:47" s="5" customFormat="1" ht="12" customHeight="1" x14ac:dyDescent="0.25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  <row r="145" spans="1:47" s="5" customFormat="1" ht="12" customHeight="1" x14ac:dyDescent="0.25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7" s="5" customFormat="1" ht="12" customHeight="1" x14ac:dyDescent="0.25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1:47" s="5" customFormat="1" ht="12" customHeight="1" x14ac:dyDescent="0.25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1:47" s="5" customFormat="1" ht="12" customHeight="1" x14ac:dyDescent="0.25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7" s="5" customFormat="1" ht="12" customHeight="1" x14ac:dyDescent="0.25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7" s="5" customFormat="1" ht="12" customHeight="1" x14ac:dyDescent="0.25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7" s="5" customFormat="1" ht="12" customHeight="1" x14ac:dyDescent="0.25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 s="5" customFormat="1" ht="12" customHeight="1" x14ac:dyDescent="0.25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1:47" s="5" customFormat="1" ht="12" customHeight="1" x14ac:dyDescent="0.25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 s="5" customFormat="1" ht="12" customHeight="1" x14ac:dyDescent="0.25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7" s="5" customFormat="1" ht="12" customHeight="1" x14ac:dyDescent="0.25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1:47" s="5" customFormat="1" ht="12" customHeight="1" x14ac:dyDescent="0.25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1:47" s="5" customFormat="1" ht="12" customHeight="1" x14ac:dyDescent="0.25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1:47" s="5" customFormat="1" ht="12" customHeight="1" x14ac:dyDescent="0.25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1:47" s="5" customFormat="1" ht="12" customHeight="1" x14ac:dyDescent="0.25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1:47" s="5" customFormat="1" ht="12" customHeight="1" x14ac:dyDescent="0.25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1:47" s="5" customFormat="1" ht="12" customHeight="1" x14ac:dyDescent="0.25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</row>
    <row r="162" spans="1:47" s="5" customFormat="1" ht="12" customHeight="1" x14ac:dyDescent="0.25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1:47" s="5" customFormat="1" ht="12" customHeight="1" x14ac:dyDescent="0.25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1:47" s="5" customFormat="1" ht="12" customHeight="1" x14ac:dyDescent="0.25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1:47" s="5" customFormat="1" ht="12" customHeight="1" x14ac:dyDescent="0.25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1:47" s="5" customFormat="1" ht="12" customHeight="1" x14ac:dyDescent="0.25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1:47" s="5" customFormat="1" ht="12" customHeight="1" x14ac:dyDescent="0.25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1:47" s="5" customFormat="1" ht="12" customHeight="1" x14ac:dyDescent="0.25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1:47" s="5" customFormat="1" ht="12" customHeight="1" x14ac:dyDescent="0.25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1:47" s="5" customFormat="1" ht="12" customHeight="1" x14ac:dyDescent="0.25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  <row r="171" spans="1:47" s="5" customFormat="1" ht="12" customHeight="1" x14ac:dyDescent="0.25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1:47" s="5" customFormat="1" ht="12" customHeight="1" x14ac:dyDescent="0.25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</row>
    <row r="173" spans="1:47" s="5" customFormat="1" ht="12" customHeight="1" x14ac:dyDescent="0.25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</row>
    <row r="174" spans="1:47" s="5" customFormat="1" ht="12" customHeight="1" x14ac:dyDescent="0.25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</row>
    <row r="175" spans="1:47" s="5" customFormat="1" ht="12" customHeight="1" x14ac:dyDescent="0.25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</row>
    <row r="176" spans="1:47" s="5" customFormat="1" ht="12" customHeight="1" x14ac:dyDescent="0.25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</row>
    <row r="177" spans="1:47" s="5" customFormat="1" ht="12" customHeight="1" x14ac:dyDescent="0.25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</row>
    <row r="178" spans="1:47" s="5" customFormat="1" ht="12" customHeight="1" x14ac:dyDescent="0.25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</row>
    <row r="179" spans="1:47" s="5" customFormat="1" ht="12" customHeight="1" x14ac:dyDescent="0.25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</row>
    <row r="180" spans="1:47" s="5" customFormat="1" ht="12" customHeight="1" x14ac:dyDescent="0.25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1:47" s="5" customFormat="1" ht="12" customHeight="1" x14ac:dyDescent="0.25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  <row r="182" spans="1:47" s="5" customFormat="1" ht="12" customHeight="1" x14ac:dyDescent="0.25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183" spans="1:47" s="5" customFormat="1" ht="12" customHeight="1" x14ac:dyDescent="0.25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</row>
    <row r="184" spans="1:47" s="5" customFormat="1" ht="12" customHeight="1" x14ac:dyDescent="0.25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</row>
    <row r="185" spans="1:47" s="5" customFormat="1" ht="12" customHeight="1" x14ac:dyDescent="0.25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</row>
    <row r="186" spans="1:47" s="5" customFormat="1" ht="12" customHeight="1" x14ac:dyDescent="0.25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</row>
    <row r="187" spans="1:47" s="5" customFormat="1" ht="12" customHeight="1" x14ac:dyDescent="0.25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</row>
    <row r="188" spans="1:47" s="5" customFormat="1" ht="12" customHeight="1" x14ac:dyDescent="0.25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</row>
    <row r="189" spans="1:47" s="5" customFormat="1" ht="12" customHeight="1" x14ac:dyDescent="0.25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</row>
    <row r="190" spans="1:47" s="5" customFormat="1" ht="12" customHeight="1" x14ac:dyDescent="0.25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</row>
    <row r="191" spans="1:47" s="5" customFormat="1" ht="12" customHeight="1" x14ac:dyDescent="0.25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</row>
    <row r="192" spans="1:47" s="5" customFormat="1" ht="12" customHeight="1" x14ac:dyDescent="0.25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</row>
    <row r="193" spans="1:47" s="5" customFormat="1" ht="12" customHeight="1" x14ac:dyDescent="0.25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</row>
    <row r="194" spans="1:47" s="5" customFormat="1" ht="12" customHeight="1" x14ac:dyDescent="0.25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</row>
    <row r="195" spans="1:47" s="5" customFormat="1" ht="12" customHeight="1" x14ac:dyDescent="0.25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</row>
    <row r="196" spans="1:47" s="5" customFormat="1" ht="12" customHeight="1" x14ac:dyDescent="0.25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</row>
    <row r="197" spans="1:47" s="5" customFormat="1" ht="12" customHeight="1" x14ac:dyDescent="0.25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1:47" s="5" customFormat="1" ht="12" customHeight="1" x14ac:dyDescent="0.25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199" spans="1:47" s="5" customFormat="1" ht="12" customHeight="1" x14ac:dyDescent="0.25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</row>
    <row r="200" spans="1:47" s="5" customFormat="1" ht="12" customHeight="1" x14ac:dyDescent="0.25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</row>
    <row r="201" spans="1:47" s="5" customFormat="1" ht="12" customHeight="1" x14ac:dyDescent="0.25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</row>
    <row r="202" spans="1:47" s="5" customFormat="1" ht="12" customHeight="1" x14ac:dyDescent="0.25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</row>
    <row r="203" spans="1:47" s="5" customFormat="1" ht="12" customHeight="1" x14ac:dyDescent="0.25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</row>
    <row r="204" spans="1:47" s="5" customFormat="1" ht="12" customHeight="1" x14ac:dyDescent="0.25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1:47" s="5" customFormat="1" ht="12" customHeight="1" x14ac:dyDescent="0.25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1:47" s="5" customFormat="1" ht="12" customHeight="1" x14ac:dyDescent="0.25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1:47" s="5" customFormat="1" ht="12" customHeight="1" x14ac:dyDescent="0.25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1:47" s="5" customFormat="1" ht="12" customHeight="1" x14ac:dyDescent="0.25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</row>
    <row r="209" spans="1:47" s="5" customFormat="1" ht="12" customHeight="1" x14ac:dyDescent="0.25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</row>
    <row r="210" spans="1:47" s="5" customFormat="1" ht="12" customHeight="1" x14ac:dyDescent="0.25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</row>
    <row r="211" spans="1:47" s="5" customFormat="1" ht="12" customHeight="1" x14ac:dyDescent="0.25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</row>
    <row r="212" spans="1:47" s="5" customFormat="1" ht="12" customHeight="1" x14ac:dyDescent="0.25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</row>
    <row r="213" spans="1:47" s="5" customFormat="1" ht="12" customHeight="1" x14ac:dyDescent="0.25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</row>
    <row r="214" spans="1:47" s="5" customFormat="1" ht="12" customHeight="1" x14ac:dyDescent="0.25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</row>
    <row r="215" spans="1:47" s="5" customFormat="1" ht="12" customHeight="1" x14ac:dyDescent="0.25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</row>
    <row r="216" spans="1:47" s="5" customFormat="1" ht="12" customHeight="1" x14ac:dyDescent="0.25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</row>
    <row r="217" spans="1:47" s="5" customFormat="1" ht="12" customHeight="1" x14ac:dyDescent="0.25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</row>
    <row r="218" spans="1:47" s="5" customFormat="1" ht="12" customHeight="1" x14ac:dyDescent="0.25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</row>
    <row r="219" spans="1:47" s="5" customFormat="1" ht="12" customHeight="1" x14ac:dyDescent="0.25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</row>
    <row r="220" spans="1:47" s="5" customFormat="1" ht="12" customHeight="1" x14ac:dyDescent="0.25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</row>
    <row r="221" spans="1:47" s="5" customFormat="1" ht="12" customHeight="1" x14ac:dyDescent="0.25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</row>
    <row r="222" spans="1:47" s="5" customFormat="1" ht="12" customHeight="1" x14ac:dyDescent="0.25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</row>
    <row r="223" spans="1:47" s="5" customFormat="1" ht="12" customHeight="1" x14ac:dyDescent="0.25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</row>
    <row r="224" spans="1:47" s="5" customFormat="1" ht="12" customHeight="1" x14ac:dyDescent="0.25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</row>
    <row r="225" spans="1:47" s="5" customFormat="1" ht="12" customHeight="1" x14ac:dyDescent="0.25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</row>
    <row r="226" spans="1:47" s="5" customFormat="1" ht="12" customHeight="1" x14ac:dyDescent="0.25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</row>
    <row r="227" spans="1:47" s="5" customFormat="1" ht="12" customHeight="1" x14ac:dyDescent="0.25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</row>
    <row r="228" spans="1:47" s="5" customFormat="1" ht="12" customHeight="1" x14ac:dyDescent="0.25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</row>
    <row r="229" spans="1:47" s="5" customFormat="1" ht="12" customHeight="1" x14ac:dyDescent="0.25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</row>
    <row r="230" spans="1:47" s="5" customFormat="1" ht="12" customHeight="1" x14ac:dyDescent="0.25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</row>
    <row r="231" spans="1:47" s="5" customFormat="1" ht="12" customHeight="1" x14ac:dyDescent="0.25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</row>
    <row r="232" spans="1:47" s="5" customFormat="1" ht="12" customHeight="1" x14ac:dyDescent="0.25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</row>
    <row r="233" spans="1:47" s="5" customFormat="1" ht="12" customHeight="1" x14ac:dyDescent="0.25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</row>
    <row r="234" spans="1:47" s="5" customFormat="1" ht="12" customHeight="1" x14ac:dyDescent="0.25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</row>
    <row r="235" spans="1:47" s="5" customFormat="1" ht="12" customHeight="1" x14ac:dyDescent="0.25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</row>
    <row r="236" spans="1:47" s="5" customFormat="1" ht="12" customHeight="1" x14ac:dyDescent="0.25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</row>
    <row r="237" spans="1:47" s="5" customFormat="1" ht="12" customHeight="1" x14ac:dyDescent="0.25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</row>
    <row r="238" spans="1:47" s="5" customFormat="1" ht="12" customHeight="1" x14ac:dyDescent="0.25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</row>
    <row r="239" spans="1:47" s="5" customFormat="1" ht="12" customHeight="1" x14ac:dyDescent="0.25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</row>
    <row r="240" spans="1:47" s="5" customFormat="1" ht="12" customHeight="1" x14ac:dyDescent="0.25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</row>
    <row r="241" spans="1:47" s="5" customFormat="1" ht="12" customHeight="1" x14ac:dyDescent="0.25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</row>
    <row r="242" spans="1:47" s="5" customFormat="1" ht="12" customHeight="1" x14ac:dyDescent="0.25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</row>
    <row r="243" spans="1:47" s="5" customFormat="1" ht="12" customHeight="1" x14ac:dyDescent="0.25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</row>
    <row r="244" spans="1:47" s="5" customFormat="1" ht="12" customHeight="1" x14ac:dyDescent="0.25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</row>
    <row r="245" spans="1:47" s="5" customFormat="1" ht="12" customHeight="1" x14ac:dyDescent="0.25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</row>
    <row r="246" spans="1:47" s="5" customFormat="1" ht="12" customHeight="1" x14ac:dyDescent="0.25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</row>
    <row r="247" spans="1:47" s="5" customFormat="1" ht="12" customHeight="1" x14ac:dyDescent="0.25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</row>
    <row r="248" spans="1:47" s="5" customFormat="1" ht="12" customHeight="1" x14ac:dyDescent="0.25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</row>
    <row r="249" spans="1:47" s="5" customFormat="1" ht="12" customHeight="1" x14ac:dyDescent="0.25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</row>
    <row r="250" spans="1:47" s="5" customFormat="1" ht="12" customHeight="1" x14ac:dyDescent="0.25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</row>
    <row r="251" spans="1:47" s="5" customFormat="1" ht="12" customHeight="1" x14ac:dyDescent="0.25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</row>
    <row r="252" spans="1:47" s="5" customFormat="1" ht="12" customHeight="1" x14ac:dyDescent="0.25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</row>
    <row r="253" spans="1:47" s="5" customFormat="1" ht="12" customHeight="1" x14ac:dyDescent="0.25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</row>
    <row r="254" spans="1:47" s="5" customFormat="1" ht="12" customHeight="1" x14ac:dyDescent="0.25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</row>
    <row r="255" spans="1:47" s="5" customFormat="1" ht="12" customHeight="1" x14ac:dyDescent="0.25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</row>
    <row r="256" spans="1:47" s="5" customFormat="1" ht="12" customHeight="1" x14ac:dyDescent="0.25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</row>
    <row r="257" spans="1:47" s="5" customFormat="1" ht="12" customHeight="1" x14ac:dyDescent="0.25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</row>
    <row r="258" spans="1:47" s="5" customFormat="1" ht="12" customHeight="1" x14ac:dyDescent="0.25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</row>
    <row r="259" spans="1:47" s="5" customFormat="1" ht="12" customHeight="1" x14ac:dyDescent="0.25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</row>
    <row r="260" spans="1:47" s="5" customFormat="1" ht="12" customHeight="1" x14ac:dyDescent="0.25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 s="5" customFormat="1" ht="12" customHeight="1" x14ac:dyDescent="0.25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</row>
    <row r="262" spans="1:47" s="5" customFormat="1" ht="12" customHeight="1" x14ac:dyDescent="0.25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</row>
    <row r="263" spans="1:47" s="5" customFormat="1" ht="12" customHeight="1" x14ac:dyDescent="0.25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</row>
    <row r="264" spans="1:47" s="5" customFormat="1" ht="12" customHeight="1" x14ac:dyDescent="0.25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</row>
    <row r="265" spans="1:47" s="5" customFormat="1" ht="12" customHeight="1" x14ac:dyDescent="0.25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</row>
    <row r="266" spans="1:47" s="5" customFormat="1" ht="12" customHeight="1" x14ac:dyDescent="0.25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</row>
    <row r="267" spans="1:47" s="5" customFormat="1" ht="12" customHeight="1" x14ac:dyDescent="0.25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</row>
    <row r="268" spans="1:47" s="5" customFormat="1" ht="12" customHeight="1" x14ac:dyDescent="0.25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</row>
    <row r="269" spans="1:47" s="5" customFormat="1" ht="12" customHeight="1" x14ac:dyDescent="0.25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</row>
    <row r="270" spans="1:47" s="5" customFormat="1" ht="12" customHeight="1" x14ac:dyDescent="0.25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</row>
    <row r="271" spans="1:47" s="5" customFormat="1" ht="12" customHeight="1" x14ac:dyDescent="0.25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</row>
    <row r="272" spans="1:47" s="5" customFormat="1" ht="12" customHeight="1" x14ac:dyDescent="0.25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</row>
    <row r="273" spans="1:47" s="5" customFormat="1" ht="12" customHeight="1" x14ac:dyDescent="0.25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</row>
    <row r="274" spans="1:47" s="5" customFormat="1" ht="12" customHeight="1" x14ac:dyDescent="0.25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</row>
    <row r="275" spans="1:47" s="5" customFormat="1" ht="12" customHeight="1" x14ac:dyDescent="0.25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</row>
    <row r="276" spans="1:47" s="5" customFormat="1" ht="12" customHeight="1" x14ac:dyDescent="0.25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</row>
    <row r="277" spans="1:47" s="5" customFormat="1" ht="12" customHeight="1" x14ac:dyDescent="0.25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</row>
    <row r="278" spans="1:47" s="5" customFormat="1" ht="12" customHeight="1" x14ac:dyDescent="0.25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1:47" s="5" customFormat="1" ht="12" customHeight="1" x14ac:dyDescent="0.25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</row>
    <row r="280" spans="1:47" s="5" customFormat="1" ht="12" customHeight="1" x14ac:dyDescent="0.25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</row>
    <row r="281" spans="1:47" s="5" customFormat="1" ht="12" customHeight="1" x14ac:dyDescent="0.25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</row>
    <row r="282" spans="1:47" s="5" customFormat="1" ht="12" customHeight="1" x14ac:dyDescent="0.25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</row>
    <row r="283" spans="1:47" s="5" customFormat="1" ht="12" customHeight="1" x14ac:dyDescent="0.25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</row>
    <row r="284" spans="1:47" s="5" customFormat="1" ht="12" customHeight="1" x14ac:dyDescent="0.25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</row>
    <row r="285" spans="1:47" s="5" customFormat="1" ht="12" customHeight="1" x14ac:dyDescent="0.25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</row>
    <row r="286" spans="1:47" s="5" customFormat="1" ht="12" customHeight="1" x14ac:dyDescent="0.25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</row>
    <row r="287" spans="1:47" s="5" customFormat="1" ht="12" customHeight="1" x14ac:dyDescent="0.25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</row>
    <row r="288" spans="1:47" s="5" customFormat="1" ht="12" customHeight="1" x14ac:dyDescent="0.25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</row>
    <row r="289" spans="1:47" s="5" customFormat="1" ht="12" customHeight="1" x14ac:dyDescent="0.25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</row>
    <row r="290" spans="1:47" s="5" customFormat="1" ht="12" customHeight="1" x14ac:dyDescent="0.25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</row>
    <row r="291" spans="1:47" s="5" customFormat="1" ht="12" customHeight="1" x14ac:dyDescent="0.25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</row>
    <row r="292" spans="1:47" s="5" customFormat="1" ht="12" customHeight="1" x14ac:dyDescent="0.25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</row>
    <row r="293" spans="1:47" s="5" customFormat="1" ht="12" customHeight="1" x14ac:dyDescent="0.25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</row>
    <row r="294" spans="1:47" s="5" customFormat="1" ht="12" customHeight="1" x14ac:dyDescent="0.25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</row>
    <row r="295" spans="1:47" s="5" customFormat="1" ht="12" customHeight="1" x14ac:dyDescent="0.25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</row>
    <row r="296" spans="1:47" s="5" customFormat="1" ht="12" customHeight="1" x14ac:dyDescent="0.25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</row>
    <row r="297" spans="1:47" s="5" customFormat="1" ht="12" customHeight="1" x14ac:dyDescent="0.25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</row>
    <row r="298" spans="1:47" s="3" customFormat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BS29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0" sqref="C10"/>
    </sheetView>
  </sheetViews>
  <sheetFormatPr defaultColWidth="9.125" defaultRowHeight="13.2" x14ac:dyDescent="0.25"/>
  <cols>
    <col min="1" max="1" width="2.375" style="3" customWidth="1"/>
    <col min="2" max="2" width="40.75" style="3" customWidth="1"/>
    <col min="3" max="3" width="25.75" style="3" customWidth="1"/>
    <col min="4" max="11" width="9.625" style="3" customWidth="1"/>
    <col min="12" max="13" width="10.625" style="3" customWidth="1"/>
    <col min="14" max="21" width="9.625" style="3" customWidth="1"/>
    <col min="22" max="23" width="10.625" style="3" customWidth="1"/>
    <col min="24" max="25" width="40.625" style="3" customWidth="1"/>
    <col min="26" max="30" width="9.625" style="3" customWidth="1"/>
    <col min="31" max="33" width="40.625" style="3" customWidth="1"/>
    <col min="34" max="34" width="12.625" style="3" customWidth="1"/>
    <col min="35" max="37" width="40.625" style="3" customWidth="1"/>
    <col min="38" max="43" width="12.625" style="3" customWidth="1"/>
    <col min="44" max="44" width="26.75" style="3" customWidth="1"/>
    <col min="45" max="48" width="12.625" style="3" customWidth="1"/>
    <col min="49" max="68" width="15.625" style="3" customWidth="1"/>
    <col min="69" max="69" width="40.625" style="3" customWidth="1"/>
    <col min="70" max="16384" width="9.125" style="2"/>
  </cols>
  <sheetData>
    <row r="1" spans="1:71" s="257" customFormat="1" ht="13.8" thickBot="1" x14ac:dyDescent="0.3">
      <c r="A1" s="253">
        <v>1</v>
      </c>
      <c r="B1" s="253">
        <v>1</v>
      </c>
      <c r="C1" s="254"/>
      <c r="D1" s="255" t="str">
        <f>硅片!C37</f>
        <v>产能 - 硅片</v>
      </c>
      <c r="E1" s="256"/>
      <c r="H1" s="256"/>
      <c r="K1" s="256"/>
      <c r="N1" s="257" t="str">
        <f>硅片!C38</f>
        <v>产量 - 硅片</v>
      </c>
      <c r="Q1" s="256"/>
      <c r="R1" s="256"/>
      <c r="U1" s="242"/>
      <c r="X1" s="257" t="str">
        <f>硅片!C25</f>
        <v>截断机</v>
      </c>
      <c r="Y1" s="257" t="s">
        <v>185</v>
      </c>
      <c r="AE1" s="257" t="s">
        <v>186</v>
      </c>
      <c r="AF1" s="257" t="s">
        <v>187</v>
      </c>
      <c r="AG1" s="257" t="s">
        <v>188</v>
      </c>
      <c r="AI1" s="257" t="s">
        <v>189</v>
      </c>
      <c r="AJ1" s="255" t="s">
        <v>190</v>
      </c>
      <c r="AK1" s="257" t="s">
        <v>191</v>
      </c>
      <c r="AL1" s="257" t="s">
        <v>155</v>
      </c>
      <c r="AM1" s="257" t="s">
        <v>156</v>
      </c>
      <c r="AN1" s="257" t="s">
        <v>157</v>
      </c>
      <c r="AO1" s="257" t="s">
        <v>158</v>
      </c>
      <c r="AP1" s="257" t="s">
        <v>141</v>
      </c>
      <c r="AQ1" s="257" t="s">
        <v>232</v>
      </c>
      <c r="AR1" s="257" t="s">
        <v>146</v>
      </c>
      <c r="AS1" s="257" t="s">
        <v>233</v>
      </c>
      <c r="AU1" s="257" t="s">
        <v>235</v>
      </c>
      <c r="AV1" s="257" t="s">
        <v>166</v>
      </c>
      <c r="AW1" s="257" t="s">
        <v>168</v>
      </c>
      <c r="BB1" s="257" t="s">
        <v>169</v>
      </c>
      <c r="BG1" s="257" t="s">
        <v>170</v>
      </c>
      <c r="BL1" s="257" t="s">
        <v>171</v>
      </c>
      <c r="BQ1" s="257" t="str">
        <f>硅片!G5</f>
        <v>多晶硅</v>
      </c>
    </row>
    <row r="2" spans="1:71" s="15" customFormat="1" ht="15.6" x14ac:dyDescent="0.3">
      <c r="A2" s="4"/>
      <c r="B2" s="19" t="s">
        <v>209</v>
      </c>
      <c r="C2" s="12"/>
      <c r="D2" s="171" t="s">
        <v>179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7"/>
      <c r="X2" s="13" t="s">
        <v>180</v>
      </c>
      <c r="Y2" s="270"/>
      <c r="Z2" s="13"/>
      <c r="AA2" s="13"/>
      <c r="AB2" s="13"/>
      <c r="AC2" s="13"/>
      <c r="AD2" s="13"/>
      <c r="AE2" s="13"/>
      <c r="AF2" s="13"/>
      <c r="AG2" s="13"/>
      <c r="AH2" s="271" t="s">
        <v>136</v>
      </c>
      <c r="AI2" s="13"/>
      <c r="AJ2" s="13"/>
      <c r="AK2" s="13"/>
      <c r="AL2" s="19" t="s">
        <v>211</v>
      </c>
      <c r="AM2" s="12"/>
      <c r="AN2" s="12"/>
      <c r="AO2" s="12"/>
      <c r="AP2" s="12"/>
      <c r="AQ2" s="12"/>
      <c r="AR2" s="174" t="s">
        <v>146</v>
      </c>
      <c r="AS2" s="19" t="s">
        <v>147</v>
      </c>
      <c r="AT2" s="12"/>
      <c r="AU2" s="12"/>
      <c r="AV2" s="12"/>
      <c r="AW2" s="19" t="s">
        <v>167</v>
      </c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54" t="s">
        <v>182</v>
      </c>
    </row>
    <row r="3" spans="1:71" s="11" customFormat="1" x14ac:dyDescent="0.25">
      <c r="A3" s="4"/>
      <c r="B3" s="22"/>
      <c r="C3" s="23"/>
      <c r="D3" s="22" t="s">
        <v>183</v>
      </c>
      <c r="E3" s="23"/>
      <c r="F3" s="23"/>
      <c r="G3" s="23"/>
      <c r="H3" s="23"/>
      <c r="I3" s="23"/>
      <c r="J3" s="23"/>
      <c r="K3" s="23"/>
      <c r="L3" s="24"/>
      <c r="M3" s="23"/>
      <c r="N3" s="25" t="s">
        <v>184</v>
      </c>
      <c r="O3" s="23"/>
      <c r="P3" s="23"/>
      <c r="Q3" s="23"/>
      <c r="R3" s="23"/>
      <c r="S3" s="23"/>
      <c r="T3" s="23"/>
      <c r="U3" s="23"/>
      <c r="V3" s="23"/>
      <c r="W3" s="27"/>
      <c r="X3" s="23" t="s">
        <v>314</v>
      </c>
      <c r="Y3" s="208" t="s">
        <v>185</v>
      </c>
      <c r="Z3" s="23" t="s">
        <v>186</v>
      </c>
      <c r="AA3" s="23"/>
      <c r="AB3" s="23"/>
      <c r="AC3" s="23"/>
      <c r="AD3" s="23"/>
      <c r="AE3" s="23"/>
      <c r="AF3" s="25" t="s">
        <v>187</v>
      </c>
      <c r="AG3" s="206" t="s">
        <v>188</v>
      </c>
      <c r="AH3" s="22" t="s">
        <v>189</v>
      </c>
      <c r="AI3" s="23"/>
      <c r="AJ3" s="90" t="s">
        <v>190</v>
      </c>
      <c r="AK3" s="206" t="s">
        <v>191</v>
      </c>
      <c r="AL3" s="22" t="s">
        <v>148</v>
      </c>
      <c r="AM3" s="23"/>
      <c r="AN3" s="23"/>
      <c r="AO3" s="23"/>
      <c r="AP3" s="23"/>
      <c r="AQ3" s="23"/>
      <c r="AR3" s="175" t="s">
        <v>146</v>
      </c>
      <c r="AS3" s="173" t="s">
        <v>152</v>
      </c>
      <c r="AT3" s="28"/>
      <c r="AU3" s="25" t="s">
        <v>165</v>
      </c>
      <c r="AV3" s="23"/>
      <c r="AW3" s="22" t="s">
        <v>168</v>
      </c>
      <c r="AX3" s="23"/>
      <c r="AY3" s="23"/>
      <c r="AZ3" s="23"/>
      <c r="BA3" s="24"/>
      <c r="BB3" s="23" t="s">
        <v>169</v>
      </c>
      <c r="BC3" s="23"/>
      <c r="BD3" s="23"/>
      <c r="BE3" s="23"/>
      <c r="BF3" s="23"/>
      <c r="BG3" s="25" t="s">
        <v>170</v>
      </c>
      <c r="BH3" s="23"/>
      <c r="BI3" s="23"/>
      <c r="BJ3" s="23"/>
      <c r="BK3" s="23"/>
      <c r="BL3" s="25" t="s">
        <v>171</v>
      </c>
      <c r="BM3" s="23"/>
      <c r="BN3" s="23"/>
      <c r="BO3" s="23"/>
      <c r="BP3" s="24"/>
      <c r="BQ3" s="60" t="s">
        <v>122</v>
      </c>
    </row>
    <row r="4" spans="1:71" s="16" customFormat="1" ht="13.8" thickBot="1" x14ac:dyDescent="0.3">
      <c r="A4" s="4"/>
      <c r="B4" s="212" t="s">
        <v>154</v>
      </c>
      <c r="C4" s="33" t="s">
        <v>153</v>
      </c>
      <c r="D4" s="39">
        <v>2004</v>
      </c>
      <c r="E4" s="29">
        <v>2005</v>
      </c>
      <c r="F4" s="29">
        <v>2006</v>
      </c>
      <c r="G4" s="29">
        <v>2007</v>
      </c>
      <c r="H4" s="29">
        <v>2008</v>
      </c>
      <c r="I4" s="29">
        <v>2009</v>
      </c>
      <c r="J4" s="29">
        <v>2010</v>
      </c>
      <c r="K4" s="29">
        <v>2011</v>
      </c>
      <c r="L4" s="29" t="s">
        <v>127</v>
      </c>
      <c r="M4" s="40" t="s">
        <v>140</v>
      </c>
      <c r="N4" s="29">
        <v>2004</v>
      </c>
      <c r="O4" s="29">
        <v>2005</v>
      </c>
      <c r="P4" s="29">
        <v>2006</v>
      </c>
      <c r="Q4" s="29">
        <v>2007</v>
      </c>
      <c r="R4" s="29">
        <v>2008</v>
      </c>
      <c r="S4" s="29">
        <v>2009</v>
      </c>
      <c r="T4" s="29">
        <v>2010</v>
      </c>
      <c r="U4" s="29">
        <v>2011</v>
      </c>
      <c r="V4" s="29" t="s">
        <v>127</v>
      </c>
      <c r="W4" s="211" t="s">
        <v>140</v>
      </c>
      <c r="X4" s="29" t="s">
        <v>210</v>
      </c>
      <c r="Y4" s="209" t="s">
        <v>210</v>
      </c>
      <c r="Z4" s="250">
        <v>2008</v>
      </c>
      <c r="AA4" s="251">
        <v>2009</v>
      </c>
      <c r="AB4" s="251">
        <v>2010</v>
      </c>
      <c r="AC4" s="251">
        <v>2011</v>
      </c>
      <c r="AD4" s="252">
        <v>2012</v>
      </c>
      <c r="AE4" s="30" t="s">
        <v>210</v>
      </c>
      <c r="AF4" s="41" t="s">
        <v>210</v>
      </c>
      <c r="AG4" s="207" t="s">
        <v>210</v>
      </c>
      <c r="AH4" s="172" t="s">
        <v>203</v>
      </c>
      <c r="AI4" s="30" t="s">
        <v>210</v>
      </c>
      <c r="AJ4" s="48" t="s">
        <v>210</v>
      </c>
      <c r="AK4" s="207" t="s">
        <v>210</v>
      </c>
      <c r="AL4" s="32" t="s">
        <v>155</v>
      </c>
      <c r="AM4" s="33" t="s">
        <v>156</v>
      </c>
      <c r="AN4" s="33" t="s">
        <v>157</v>
      </c>
      <c r="AO4" s="33" t="s">
        <v>158</v>
      </c>
      <c r="AP4" s="33" t="s">
        <v>159</v>
      </c>
      <c r="AQ4" s="33" t="s">
        <v>160</v>
      </c>
      <c r="AR4" s="176" t="s">
        <v>146</v>
      </c>
      <c r="AS4" s="32" t="s">
        <v>212</v>
      </c>
      <c r="AT4" s="33" t="s">
        <v>203</v>
      </c>
      <c r="AU4" s="34" t="s">
        <v>213</v>
      </c>
      <c r="AV4" s="211" t="s">
        <v>166</v>
      </c>
      <c r="AW4" s="33" t="s">
        <v>172</v>
      </c>
      <c r="AX4" s="33" t="s">
        <v>157</v>
      </c>
      <c r="AY4" s="33" t="s">
        <v>156</v>
      </c>
      <c r="AZ4" s="33" t="s">
        <v>214</v>
      </c>
      <c r="BA4" s="35" t="s">
        <v>178</v>
      </c>
      <c r="BB4" s="36" t="s">
        <v>172</v>
      </c>
      <c r="BC4" s="37" t="s">
        <v>157</v>
      </c>
      <c r="BD4" s="37" t="s">
        <v>156</v>
      </c>
      <c r="BE4" s="37" t="s">
        <v>214</v>
      </c>
      <c r="BF4" s="38" t="s">
        <v>178</v>
      </c>
      <c r="BG4" s="36" t="s">
        <v>172</v>
      </c>
      <c r="BH4" s="37" t="s">
        <v>157</v>
      </c>
      <c r="BI4" s="37" t="s">
        <v>156</v>
      </c>
      <c r="BJ4" s="37" t="s">
        <v>214</v>
      </c>
      <c r="BK4" s="37" t="s">
        <v>178</v>
      </c>
      <c r="BL4" s="36" t="s">
        <v>172</v>
      </c>
      <c r="BM4" s="37" t="s">
        <v>157</v>
      </c>
      <c r="BN4" s="37" t="s">
        <v>156</v>
      </c>
      <c r="BO4" s="37" t="s">
        <v>214</v>
      </c>
      <c r="BP4" s="59" t="s">
        <v>178</v>
      </c>
      <c r="BQ4" s="210" t="s">
        <v>182</v>
      </c>
    </row>
    <row r="5" spans="1:71" s="11" customFormat="1" x14ac:dyDescent="0.25">
      <c r="A5" s="4"/>
      <c r="B5" s="317" t="s">
        <v>130</v>
      </c>
      <c r="C5" s="312" t="s">
        <v>131</v>
      </c>
      <c r="D5" s="318" t="s">
        <v>57</v>
      </c>
      <c r="E5" s="319" t="s">
        <v>58</v>
      </c>
      <c r="F5" s="319" t="s">
        <v>59</v>
      </c>
      <c r="G5" s="319" t="s">
        <v>60</v>
      </c>
      <c r="H5" s="319" t="s">
        <v>61</v>
      </c>
      <c r="I5" s="319" t="s">
        <v>62</v>
      </c>
      <c r="J5" s="319" t="s">
        <v>63</v>
      </c>
      <c r="K5" s="319" t="s">
        <v>64</v>
      </c>
      <c r="L5" s="319" t="s">
        <v>65</v>
      </c>
      <c r="M5" s="319" t="s">
        <v>66</v>
      </c>
      <c r="N5" s="319" t="s">
        <v>67</v>
      </c>
      <c r="O5" s="319" t="s">
        <v>68</v>
      </c>
      <c r="P5" s="319" t="s">
        <v>69</v>
      </c>
      <c r="Q5" s="319" t="s">
        <v>70</v>
      </c>
      <c r="R5" s="319" t="s">
        <v>71</v>
      </c>
      <c r="S5" s="319" t="s">
        <v>72</v>
      </c>
      <c r="T5" s="319" t="s">
        <v>73</v>
      </c>
      <c r="U5" s="319" t="s">
        <v>74</v>
      </c>
      <c r="V5" s="319" t="s">
        <v>75</v>
      </c>
      <c r="W5" s="320" t="s">
        <v>76</v>
      </c>
      <c r="X5" s="319" t="s">
        <v>315</v>
      </c>
      <c r="Y5" s="317" t="s">
        <v>77</v>
      </c>
      <c r="Z5" s="321" t="s">
        <v>78</v>
      </c>
      <c r="AA5" s="322" t="s">
        <v>79</v>
      </c>
      <c r="AB5" s="322" t="s">
        <v>80</v>
      </c>
      <c r="AC5" s="322" t="s">
        <v>81</v>
      </c>
      <c r="AD5" s="323" t="s">
        <v>82</v>
      </c>
      <c r="AE5" s="312" t="s">
        <v>83</v>
      </c>
      <c r="AF5" s="312" t="s">
        <v>84</v>
      </c>
      <c r="AG5" s="324" t="s">
        <v>85</v>
      </c>
      <c r="AH5" s="315" t="s">
        <v>86</v>
      </c>
      <c r="AI5" s="312" t="s">
        <v>87</v>
      </c>
      <c r="AJ5" s="325" t="s">
        <v>88</v>
      </c>
      <c r="AK5" s="326" t="s">
        <v>89</v>
      </c>
      <c r="AL5" s="315" t="s">
        <v>90</v>
      </c>
      <c r="AM5" s="312" t="s">
        <v>91</v>
      </c>
      <c r="AN5" s="312" t="s">
        <v>92</v>
      </c>
      <c r="AO5" s="312" t="s">
        <v>93</v>
      </c>
      <c r="AP5" s="312" t="s">
        <v>94</v>
      </c>
      <c r="AQ5" s="312" t="s">
        <v>95</v>
      </c>
      <c r="AR5" s="327" t="s">
        <v>96</v>
      </c>
      <c r="AS5" s="315" t="s">
        <v>97</v>
      </c>
      <c r="AT5" s="312" t="s">
        <v>98</v>
      </c>
      <c r="AU5" s="312" t="s">
        <v>99</v>
      </c>
      <c r="AV5" s="328" t="s">
        <v>100</v>
      </c>
      <c r="AW5" s="312" t="s">
        <v>101</v>
      </c>
      <c r="AX5" s="312" t="s">
        <v>102</v>
      </c>
      <c r="AY5" s="312" t="s">
        <v>103</v>
      </c>
      <c r="AZ5" s="312" t="s">
        <v>104</v>
      </c>
      <c r="BA5" s="312" t="s">
        <v>105</v>
      </c>
      <c r="BB5" s="312" t="s">
        <v>106</v>
      </c>
      <c r="BC5" s="312" t="s">
        <v>107</v>
      </c>
      <c r="BD5" s="312" t="s">
        <v>108</v>
      </c>
      <c r="BE5" s="312" t="s">
        <v>109</v>
      </c>
      <c r="BF5" s="312" t="s">
        <v>110</v>
      </c>
      <c r="BG5" s="312" t="s">
        <v>111</v>
      </c>
      <c r="BH5" s="312" t="s">
        <v>112</v>
      </c>
      <c r="BI5" s="312" t="s">
        <v>113</v>
      </c>
      <c r="BJ5" s="312" t="s">
        <v>114</v>
      </c>
      <c r="BK5" s="312" t="s">
        <v>115</v>
      </c>
      <c r="BL5" s="312" t="s">
        <v>116</v>
      </c>
      <c r="BM5" s="312" t="s">
        <v>117</v>
      </c>
      <c r="BN5" s="312" t="s">
        <v>118</v>
      </c>
      <c r="BO5" s="312" t="s">
        <v>119</v>
      </c>
      <c r="BP5" s="328" t="s">
        <v>120</v>
      </c>
      <c r="BQ5" s="312" t="s">
        <v>121</v>
      </c>
      <c r="BR5" s="273"/>
      <c r="BS5" s="273"/>
    </row>
    <row r="6" spans="1:71" s="5" customFormat="1" ht="12" customHeight="1" x14ac:dyDescent="0.25">
      <c r="A6" s="4"/>
      <c r="B6" s="213" t="s">
        <v>318</v>
      </c>
      <c r="C6" s="9" t="s">
        <v>317</v>
      </c>
      <c r="D6" s="244">
        <v>0</v>
      </c>
      <c r="E6" s="245">
        <v>0</v>
      </c>
      <c r="F6" s="245">
        <v>0</v>
      </c>
      <c r="G6" s="245">
        <v>0</v>
      </c>
      <c r="H6" s="245">
        <v>0</v>
      </c>
      <c r="I6" s="245">
        <v>5</v>
      </c>
      <c r="J6" s="245">
        <v>15</v>
      </c>
      <c r="K6" s="245">
        <v>42</v>
      </c>
      <c r="L6" s="245">
        <v>42</v>
      </c>
      <c r="M6" s="245">
        <v>42</v>
      </c>
      <c r="N6" s="246">
        <v>0</v>
      </c>
      <c r="O6" s="245">
        <v>0</v>
      </c>
      <c r="P6" s="245">
        <v>0</v>
      </c>
      <c r="Q6" s="245">
        <v>0</v>
      </c>
      <c r="R6" s="245">
        <v>0</v>
      </c>
      <c r="S6" s="245">
        <v>1.5</v>
      </c>
      <c r="T6" s="245">
        <v>10</v>
      </c>
      <c r="U6" s="245">
        <v>30</v>
      </c>
      <c r="V6" s="245">
        <v>32</v>
      </c>
      <c r="W6" s="275">
        <v>34.027890501465102</v>
      </c>
      <c r="X6" s="8" t="s">
        <v>316</v>
      </c>
      <c r="Y6" s="8" t="s">
        <v>215</v>
      </c>
      <c r="Z6" s="247">
        <v>0</v>
      </c>
      <c r="AA6" s="248">
        <v>3</v>
      </c>
      <c r="AB6" s="248">
        <v>9</v>
      </c>
      <c r="AC6" s="248">
        <v>18</v>
      </c>
      <c r="AD6" s="249">
        <v>18</v>
      </c>
      <c r="AE6" s="9" t="s">
        <v>319</v>
      </c>
      <c r="AF6" s="7" t="s">
        <v>216</v>
      </c>
      <c r="AG6" s="55" t="s">
        <v>217</v>
      </c>
      <c r="AH6" s="6" t="s">
        <v>218</v>
      </c>
      <c r="AI6" s="9" t="s">
        <v>219</v>
      </c>
      <c r="AJ6" s="52" t="s">
        <v>320</v>
      </c>
      <c r="AK6" s="55" t="s">
        <v>321</v>
      </c>
      <c r="AL6" s="6" t="s">
        <v>322</v>
      </c>
      <c r="AM6" s="9" t="s">
        <v>323</v>
      </c>
      <c r="AN6" s="9" t="s">
        <v>324</v>
      </c>
      <c r="AO6" s="9" t="s">
        <v>324</v>
      </c>
      <c r="AP6" s="9" t="s">
        <v>322</v>
      </c>
      <c r="AQ6" s="9" t="s">
        <v>322</v>
      </c>
      <c r="AR6" s="53" t="s">
        <v>325</v>
      </c>
      <c r="AS6" s="234" t="s">
        <v>329</v>
      </c>
      <c r="AT6" s="51" t="s">
        <v>326</v>
      </c>
      <c r="AU6" s="235" t="s">
        <v>328</v>
      </c>
      <c r="AV6" s="10" t="s">
        <v>1</v>
      </c>
      <c r="AW6" s="9" t="s">
        <v>327</v>
      </c>
      <c r="AX6" s="269" t="s">
        <v>324</v>
      </c>
      <c r="AY6" s="9" t="s">
        <v>323</v>
      </c>
      <c r="AZ6" s="9" t="s">
        <v>220</v>
      </c>
      <c r="BA6" s="8" t="s">
        <v>122</v>
      </c>
      <c r="BB6" s="9" t="s">
        <v>327</v>
      </c>
      <c r="BC6" s="9" t="s">
        <v>324</v>
      </c>
      <c r="BD6" s="9" t="s">
        <v>323</v>
      </c>
      <c r="BE6" s="9" t="s">
        <v>220</v>
      </c>
      <c r="BF6" s="8" t="s">
        <v>122</v>
      </c>
      <c r="BG6" s="9" t="s">
        <v>327</v>
      </c>
      <c r="BH6" s="9" t="s">
        <v>324</v>
      </c>
      <c r="BI6" s="9" t="s">
        <v>323</v>
      </c>
      <c r="BJ6" s="9" t="s">
        <v>220</v>
      </c>
      <c r="BK6" s="8" t="s">
        <v>122</v>
      </c>
      <c r="BL6" s="9" t="s">
        <v>327</v>
      </c>
      <c r="BM6" s="269" t="s">
        <v>324</v>
      </c>
      <c r="BN6" s="9" t="s">
        <v>323</v>
      </c>
      <c r="BO6" s="9" t="s">
        <v>221</v>
      </c>
      <c r="BP6" s="10" t="s">
        <v>122</v>
      </c>
      <c r="BQ6" s="6" t="s">
        <v>222</v>
      </c>
      <c r="BR6" s="274"/>
      <c r="BS6" s="274"/>
    </row>
    <row r="7" spans="1:71" s="5" customFormat="1" ht="12" customHeight="1" x14ac:dyDescent="0.25">
      <c r="A7" s="4"/>
      <c r="B7" s="16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71" s="5" customFormat="1" ht="12" customHeight="1" x14ac:dyDescent="0.2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71" s="5" customFormat="1" ht="12" customHeight="1" x14ac:dyDescent="0.2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71" s="5" customFormat="1" ht="12" customHeight="1" x14ac:dyDescent="0.2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71" s="5" customFormat="1" ht="12" customHeight="1" x14ac:dyDescent="0.2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71" s="5" customFormat="1" ht="12" customHeight="1" x14ac:dyDescent="0.2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71" s="5" customFormat="1" ht="12" customHeight="1" x14ac:dyDescent="0.2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71" s="5" customFormat="1" ht="12" customHeight="1" x14ac:dyDescent="0.25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71" s="5" customFormat="1" ht="12" customHeight="1" x14ac:dyDescent="0.2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71" s="5" customFormat="1" ht="12" customHeight="1" x14ac:dyDescent="0.25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s="5" customFormat="1" ht="12" customHeight="1" x14ac:dyDescent="0.25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s="5" customFormat="1" ht="12" customHeight="1" x14ac:dyDescent="0.2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s="5" customFormat="1" ht="12" customHeight="1" x14ac:dyDescent="0.25">
      <c r="A19" s="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s="5" customFormat="1" ht="12" customHeight="1" x14ac:dyDescent="0.25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s="5" customFormat="1" ht="12" customHeight="1" x14ac:dyDescent="0.25">
      <c r="A21" s="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s="5" customFormat="1" ht="12" customHeight="1" x14ac:dyDescent="0.25">
      <c r="A22" s="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s="5" customFormat="1" ht="12" customHeight="1" x14ac:dyDescent="0.25">
      <c r="A23" s="4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s="5" customFormat="1" ht="12" customHeight="1" x14ac:dyDescent="0.25">
      <c r="A24" s="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s="5" customFormat="1" ht="12" customHeight="1" x14ac:dyDescent="0.25">
      <c r="A25" s="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s="5" customFormat="1" ht="12" customHeight="1" x14ac:dyDescent="0.25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s="5" customFormat="1" ht="12" customHeight="1" x14ac:dyDescent="0.25">
      <c r="A27" s="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s="5" customFormat="1" ht="12" customHeight="1" x14ac:dyDescent="0.25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s="5" customFormat="1" ht="12" customHeight="1" x14ac:dyDescent="0.25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s="5" customFormat="1" ht="12" customHeight="1" x14ac:dyDescent="0.25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s="5" customFormat="1" ht="12" customHeight="1" x14ac:dyDescent="0.25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s="5" customFormat="1" ht="12" customHeight="1" x14ac:dyDescent="0.25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69" s="5" customFormat="1" ht="12" customHeight="1" x14ac:dyDescent="0.25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69" s="5" customFormat="1" ht="12" customHeight="1" x14ac:dyDescent="0.25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69" s="5" customFormat="1" ht="12" customHeight="1" x14ac:dyDescent="0.25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69" s="5" customFormat="1" ht="12" customHeight="1" x14ac:dyDescent="0.25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69" s="5" customFormat="1" ht="12" customHeight="1" x14ac:dyDescent="0.25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69" s="5" customFormat="1" ht="12" customHeight="1" x14ac:dyDescent="0.25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</row>
    <row r="39" spans="1:69" s="5" customFormat="1" ht="12" customHeight="1" x14ac:dyDescent="0.25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</row>
    <row r="40" spans="1:69" s="5" customFormat="1" ht="12" customHeight="1" x14ac:dyDescent="0.25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</row>
    <row r="41" spans="1:69" s="5" customFormat="1" ht="12" customHeight="1" x14ac:dyDescent="0.25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</row>
    <row r="42" spans="1:69" s="5" customFormat="1" ht="12" customHeight="1" x14ac:dyDescent="0.25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</row>
    <row r="43" spans="1:69" s="5" customFormat="1" ht="12" customHeight="1" x14ac:dyDescent="0.25">
      <c r="A43" s="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</row>
    <row r="44" spans="1:69" s="5" customFormat="1" ht="12" customHeight="1" x14ac:dyDescent="0.2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</row>
    <row r="45" spans="1:69" s="5" customFormat="1" ht="12" customHeight="1" x14ac:dyDescent="0.25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</row>
    <row r="46" spans="1:69" s="5" customFormat="1" ht="12" customHeight="1" x14ac:dyDescent="0.2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</row>
    <row r="47" spans="1:69" s="5" customFormat="1" ht="12" customHeight="1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</row>
    <row r="48" spans="1:69" s="5" customFormat="1" ht="12" customHeight="1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</row>
    <row r="49" spans="1:69" s="5" customFormat="1" ht="12" customHeight="1" x14ac:dyDescent="0.2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</row>
    <row r="50" spans="1:69" s="5" customFormat="1" ht="12" customHeight="1" x14ac:dyDescent="0.25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</row>
    <row r="51" spans="1:69" s="5" customFormat="1" ht="12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</row>
    <row r="52" spans="1:69" s="5" customFormat="1" ht="12" customHeight="1" x14ac:dyDescent="0.2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</row>
    <row r="53" spans="1:69" s="5" customFormat="1" ht="12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</row>
    <row r="54" spans="1:69" s="5" customFormat="1" ht="12" customHeight="1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</row>
    <row r="55" spans="1:69" s="5" customFormat="1" ht="12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</row>
    <row r="56" spans="1:69" s="5" customFormat="1" ht="12" customHeight="1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</row>
    <row r="57" spans="1:69" s="5" customFormat="1" ht="12" customHeight="1" x14ac:dyDescent="0.25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8" spans="1:69" s="5" customFormat="1" ht="12" customHeight="1" x14ac:dyDescent="0.25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</row>
    <row r="59" spans="1:69" s="5" customFormat="1" ht="12" customHeight="1" x14ac:dyDescent="0.25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s="5" customFormat="1" ht="12" customHeight="1" x14ac:dyDescent="0.25">
      <c r="A60" s="18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s="5" customFormat="1" ht="12" customHeight="1" x14ac:dyDescent="0.2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2" spans="1:69" s="5" customFormat="1" ht="12" customHeight="1" x14ac:dyDescent="0.25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</row>
    <row r="63" spans="1:69" s="5" customFormat="1" ht="12" customHeight="1" x14ac:dyDescent="0.2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</row>
    <row r="64" spans="1:69" s="5" customFormat="1" ht="12" customHeight="1" x14ac:dyDescent="0.2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</row>
    <row r="65" spans="1:69" s="5" customFormat="1" ht="12" customHeight="1" x14ac:dyDescent="0.2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</row>
    <row r="66" spans="1:69" s="5" customFormat="1" ht="12" customHeight="1" x14ac:dyDescent="0.2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</row>
    <row r="67" spans="1:69" s="5" customFormat="1" ht="12" customHeight="1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</row>
    <row r="68" spans="1:69" s="5" customFormat="1" ht="12" customHeight="1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</row>
    <row r="69" spans="1:69" s="5" customFormat="1" ht="12" customHeight="1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</row>
    <row r="70" spans="1:69" s="5" customFormat="1" ht="12" customHeight="1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</row>
    <row r="71" spans="1:69" s="5" customFormat="1" ht="12" customHeight="1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</row>
    <row r="72" spans="1:69" s="5" customFormat="1" ht="12" customHeight="1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</row>
    <row r="73" spans="1:69" s="5" customFormat="1" ht="12" customHeight="1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</row>
    <row r="74" spans="1:69" s="5" customFormat="1" ht="12" customHeight="1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</row>
    <row r="75" spans="1:69" s="5" customFormat="1" ht="12" customHeight="1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</row>
    <row r="76" spans="1:69" s="5" customFormat="1" ht="12" customHeight="1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</row>
    <row r="77" spans="1:69" s="5" customFormat="1" ht="12" customHeight="1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</row>
    <row r="78" spans="1:69" s="5" customFormat="1" ht="12" customHeight="1" x14ac:dyDescent="0.25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</row>
    <row r="79" spans="1:69" s="5" customFormat="1" ht="12" customHeight="1" x14ac:dyDescent="0.25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</row>
    <row r="80" spans="1:69" s="5" customFormat="1" ht="12" customHeight="1" x14ac:dyDescent="0.25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</row>
    <row r="81" spans="1:69" s="5" customFormat="1" ht="12" customHeight="1" x14ac:dyDescent="0.25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</row>
    <row r="82" spans="1:69" s="5" customFormat="1" ht="12" customHeight="1" x14ac:dyDescent="0.25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</row>
    <row r="83" spans="1:69" s="5" customFormat="1" ht="12" customHeight="1" x14ac:dyDescent="0.25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</row>
    <row r="84" spans="1:69" s="5" customFormat="1" ht="12" customHeight="1" x14ac:dyDescent="0.25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</row>
    <row r="85" spans="1:69" s="5" customFormat="1" ht="12" customHeight="1" x14ac:dyDescent="0.25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</row>
    <row r="86" spans="1:69" s="5" customFormat="1" ht="12" customHeight="1" x14ac:dyDescent="0.25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</row>
    <row r="87" spans="1:69" s="5" customFormat="1" ht="12" customHeight="1" x14ac:dyDescent="0.25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</row>
    <row r="88" spans="1:69" s="5" customFormat="1" ht="12" customHeight="1" x14ac:dyDescent="0.25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</row>
    <row r="89" spans="1:69" s="5" customFormat="1" ht="12" customHeight="1" x14ac:dyDescent="0.25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</row>
    <row r="90" spans="1:69" s="5" customFormat="1" ht="12" customHeight="1" x14ac:dyDescent="0.25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</row>
    <row r="91" spans="1:69" s="5" customFormat="1" ht="12" customHeight="1" x14ac:dyDescent="0.25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</row>
    <row r="92" spans="1:69" s="5" customFormat="1" ht="12" customHeight="1" x14ac:dyDescent="0.25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</row>
    <row r="93" spans="1:69" s="5" customFormat="1" ht="12" customHeight="1" x14ac:dyDescent="0.25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</row>
    <row r="94" spans="1:69" s="5" customFormat="1" ht="12" customHeight="1" x14ac:dyDescent="0.25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</row>
    <row r="95" spans="1:69" s="5" customFormat="1" ht="12" customHeight="1" x14ac:dyDescent="0.25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</row>
    <row r="96" spans="1:69" s="5" customFormat="1" ht="12" customHeight="1" x14ac:dyDescent="0.25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</row>
    <row r="97" spans="1:69" s="5" customFormat="1" ht="12" customHeight="1" x14ac:dyDescent="0.25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</row>
    <row r="98" spans="1:69" s="5" customFormat="1" ht="12" customHeight="1" x14ac:dyDescent="0.25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</row>
    <row r="99" spans="1:69" s="5" customFormat="1" ht="12" customHeight="1" x14ac:dyDescent="0.25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</row>
    <row r="100" spans="1:69" s="5" customFormat="1" ht="12" customHeight="1" x14ac:dyDescent="0.25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</row>
    <row r="101" spans="1:69" s="5" customFormat="1" ht="12" customHeight="1" x14ac:dyDescent="0.25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</row>
    <row r="102" spans="1:69" s="5" customFormat="1" ht="12" customHeight="1" x14ac:dyDescent="0.25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</row>
    <row r="103" spans="1:69" s="5" customFormat="1" ht="12" customHeight="1" x14ac:dyDescent="0.25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</row>
    <row r="104" spans="1:69" s="5" customFormat="1" ht="12" customHeight="1" x14ac:dyDescent="0.25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</row>
    <row r="105" spans="1:69" s="5" customFormat="1" ht="12" customHeight="1" x14ac:dyDescent="0.25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</row>
    <row r="106" spans="1:69" s="5" customFormat="1" ht="12" customHeight="1" x14ac:dyDescent="0.25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</row>
    <row r="107" spans="1:69" s="5" customFormat="1" ht="12" customHeight="1" x14ac:dyDescent="0.25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</row>
    <row r="108" spans="1:69" s="5" customFormat="1" ht="12" customHeight="1" x14ac:dyDescent="0.25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</row>
    <row r="109" spans="1:69" s="5" customFormat="1" ht="12" customHeight="1" x14ac:dyDescent="0.25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</row>
    <row r="110" spans="1:69" s="5" customFormat="1" ht="12" customHeight="1" x14ac:dyDescent="0.25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</row>
    <row r="111" spans="1:69" s="5" customFormat="1" ht="12" customHeight="1" x14ac:dyDescent="0.25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</row>
    <row r="112" spans="1:69" s="5" customFormat="1" ht="12" customHeight="1" x14ac:dyDescent="0.25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</row>
    <row r="113" spans="1:69" s="5" customFormat="1" ht="12" customHeight="1" x14ac:dyDescent="0.25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</row>
    <row r="114" spans="1:69" s="5" customFormat="1" ht="12" customHeight="1" x14ac:dyDescent="0.25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</row>
    <row r="115" spans="1:69" s="5" customFormat="1" ht="12" customHeight="1" x14ac:dyDescent="0.25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</row>
    <row r="116" spans="1:69" s="5" customFormat="1" ht="12" customHeight="1" x14ac:dyDescent="0.25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</row>
    <row r="117" spans="1:69" s="5" customFormat="1" ht="12" customHeight="1" x14ac:dyDescent="0.25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</row>
    <row r="118" spans="1:69" s="5" customFormat="1" ht="12" customHeight="1" x14ac:dyDescent="0.25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</row>
    <row r="119" spans="1:69" s="5" customFormat="1" ht="12" customHeight="1" x14ac:dyDescent="0.25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</row>
    <row r="120" spans="1:69" s="5" customFormat="1" ht="12" customHeight="1" x14ac:dyDescent="0.25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</row>
    <row r="121" spans="1:69" s="5" customFormat="1" ht="12" customHeight="1" x14ac:dyDescent="0.25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</row>
    <row r="122" spans="1:69" s="5" customFormat="1" ht="12" customHeight="1" x14ac:dyDescent="0.25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</row>
    <row r="123" spans="1:69" s="5" customFormat="1" ht="12" customHeight="1" x14ac:dyDescent="0.25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</row>
    <row r="124" spans="1:69" s="5" customFormat="1" ht="12" customHeight="1" x14ac:dyDescent="0.25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</row>
    <row r="125" spans="1:69" s="5" customFormat="1" ht="12" customHeight="1" x14ac:dyDescent="0.25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</row>
    <row r="126" spans="1:69" s="5" customFormat="1" ht="12" customHeight="1" x14ac:dyDescent="0.25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</row>
    <row r="127" spans="1:69" s="5" customFormat="1" ht="12" customHeight="1" x14ac:dyDescent="0.25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</row>
    <row r="128" spans="1:69" s="5" customFormat="1" ht="12" customHeight="1" x14ac:dyDescent="0.25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</row>
    <row r="129" spans="1:69" s="5" customFormat="1" ht="12" customHeight="1" x14ac:dyDescent="0.25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</row>
    <row r="130" spans="1:69" s="5" customFormat="1" ht="12" customHeight="1" x14ac:dyDescent="0.25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</row>
    <row r="131" spans="1:69" s="5" customFormat="1" ht="12" customHeight="1" x14ac:dyDescent="0.25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</row>
    <row r="132" spans="1:69" s="5" customFormat="1" ht="12" customHeight="1" x14ac:dyDescent="0.25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</row>
    <row r="133" spans="1:69" s="5" customFormat="1" ht="12" customHeight="1" x14ac:dyDescent="0.25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</row>
    <row r="134" spans="1:69" s="5" customFormat="1" ht="12" customHeight="1" x14ac:dyDescent="0.25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</row>
    <row r="135" spans="1:69" s="5" customFormat="1" ht="12" customHeight="1" x14ac:dyDescent="0.25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</row>
    <row r="136" spans="1:69" s="5" customFormat="1" ht="12" customHeight="1" x14ac:dyDescent="0.25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</row>
    <row r="137" spans="1:69" s="5" customFormat="1" ht="12" customHeight="1" x14ac:dyDescent="0.25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</row>
    <row r="138" spans="1:69" s="5" customFormat="1" ht="12" customHeight="1" x14ac:dyDescent="0.25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</row>
    <row r="139" spans="1:69" s="5" customFormat="1" ht="12" customHeight="1" x14ac:dyDescent="0.25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</row>
    <row r="140" spans="1:69" s="5" customFormat="1" ht="12" customHeight="1" x14ac:dyDescent="0.25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</row>
    <row r="141" spans="1:69" s="5" customFormat="1" ht="12" customHeight="1" x14ac:dyDescent="0.25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</row>
    <row r="142" spans="1:69" s="5" customFormat="1" ht="12" customHeight="1" x14ac:dyDescent="0.25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</row>
    <row r="143" spans="1:69" s="5" customFormat="1" ht="12" customHeight="1" x14ac:dyDescent="0.25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</row>
    <row r="144" spans="1:69" s="5" customFormat="1" ht="12" customHeight="1" x14ac:dyDescent="0.25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</row>
    <row r="145" spans="1:69" s="5" customFormat="1" ht="12" customHeight="1" x14ac:dyDescent="0.25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</row>
    <row r="146" spans="1:69" s="5" customFormat="1" ht="12" customHeight="1" x14ac:dyDescent="0.25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</row>
    <row r="147" spans="1:69" s="5" customFormat="1" ht="12" customHeight="1" x14ac:dyDescent="0.25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</row>
    <row r="148" spans="1:69" s="5" customFormat="1" ht="12" customHeight="1" x14ac:dyDescent="0.25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</row>
    <row r="149" spans="1:69" s="5" customFormat="1" ht="12" customHeight="1" x14ac:dyDescent="0.25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</row>
    <row r="150" spans="1:69" s="5" customFormat="1" ht="12" customHeight="1" x14ac:dyDescent="0.25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</row>
    <row r="151" spans="1:69" s="5" customFormat="1" ht="12" customHeight="1" x14ac:dyDescent="0.25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</row>
    <row r="152" spans="1:69" s="5" customFormat="1" ht="12" customHeight="1" x14ac:dyDescent="0.25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</row>
    <row r="153" spans="1:69" s="5" customFormat="1" ht="12" customHeight="1" x14ac:dyDescent="0.25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</row>
    <row r="154" spans="1:69" s="5" customFormat="1" ht="12" customHeight="1" x14ac:dyDescent="0.25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</row>
    <row r="155" spans="1:69" s="5" customFormat="1" ht="12" customHeight="1" x14ac:dyDescent="0.25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</row>
    <row r="156" spans="1:69" s="5" customFormat="1" ht="12" customHeight="1" x14ac:dyDescent="0.25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</row>
    <row r="157" spans="1:69" s="5" customFormat="1" ht="12" customHeight="1" x14ac:dyDescent="0.25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</row>
    <row r="158" spans="1:69" s="5" customFormat="1" ht="12" customHeight="1" x14ac:dyDescent="0.25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</row>
    <row r="159" spans="1:69" s="5" customFormat="1" ht="12" customHeight="1" x14ac:dyDescent="0.25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</row>
    <row r="160" spans="1:69" s="5" customFormat="1" ht="12" customHeight="1" x14ac:dyDescent="0.25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</row>
    <row r="161" spans="1:69" s="5" customFormat="1" ht="12" customHeight="1" x14ac:dyDescent="0.25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</row>
    <row r="162" spans="1:69" s="5" customFormat="1" ht="12" customHeight="1" x14ac:dyDescent="0.25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</row>
    <row r="163" spans="1:69" s="5" customFormat="1" ht="12" customHeight="1" x14ac:dyDescent="0.25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</row>
    <row r="164" spans="1:69" s="5" customFormat="1" ht="12" customHeight="1" x14ac:dyDescent="0.25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</row>
    <row r="165" spans="1:69" s="5" customFormat="1" ht="12" customHeight="1" x14ac:dyDescent="0.25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</row>
    <row r="166" spans="1:69" s="5" customFormat="1" ht="12" customHeight="1" x14ac:dyDescent="0.25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</row>
    <row r="167" spans="1:69" s="5" customFormat="1" ht="12" customHeight="1" x14ac:dyDescent="0.25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</row>
    <row r="168" spans="1:69" s="5" customFormat="1" ht="12" customHeight="1" x14ac:dyDescent="0.25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</row>
    <row r="169" spans="1:69" s="5" customFormat="1" ht="12" customHeight="1" x14ac:dyDescent="0.25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</row>
    <row r="170" spans="1:69" s="5" customFormat="1" ht="12" customHeight="1" x14ac:dyDescent="0.25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</row>
    <row r="171" spans="1:69" s="5" customFormat="1" ht="12" customHeight="1" x14ac:dyDescent="0.25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</row>
    <row r="172" spans="1:69" s="5" customFormat="1" ht="12" customHeight="1" x14ac:dyDescent="0.25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</row>
    <row r="173" spans="1:69" s="5" customFormat="1" ht="12" customHeight="1" x14ac:dyDescent="0.25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</row>
    <row r="174" spans="1:69" s="5" customFormat="1" ht="12" customHeight="1" x14ac:dyDescent="0.25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</row>
    <row r="175" spans="1:69" s="5" customFormat="1" ht="12" customHeight="1" x14ac:dyDescent="0.25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</row>
    <row r="176" spans="1:69" s="5" customFormat="1" ht="12" customHeight="1" x14ac:dyDescent="0.25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</row>
    <row r="177" spans="1:69" s="5" customFormat="1" ht="12" customHeight="1" x14ac:dyDescent="0.25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</row>
    <row r="178" spans="1:69" s="5" customFormat="1" ht="12" customHeight="1" x14ac:dyDescent="0.25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</row>
    <row r="179" spans="1:69" s="5" customFormat="1" ht="12" customHeight="1" x14ac:dyDescent="0.25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</row>
    <row r="180" spans="1:69" s="5" customFormat="1" ht="12" customHeight="1" x14ac:dyDescent="0.25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</row>
    <row r="181" spans="1:69" s="5" customFormat="1" ht="12" customHeight="1" x14ac:dyDescent="0.25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</row>
    <row r="182" spans="1:69" s="5" customFormat="1" ht="12" customHeight="1" x14ac:dyDescent="0.25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</row>
    <row r="183" spans="1:69" s="5" customFormat="1" ht="12" customHeight="1" x14ac:dyDescent="0.25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</row>
    <row r="184" spans="1:69" s="5" customFormat="1" ht="12" customHeight="1" x14ac:dyDescent="0.25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</row>
    <row r="185" spans="1:69" s="5" customFormat="1" ht="12" customHeight="1" x14ac:dyDescent="0.25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</row>
    <row r="186" spans="1:69" s="5" customFormat="1" ht="12" customHeight="1" x14ac:dyDescent="0.25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</row>
    <row r="187" spans="1:69" s="5" customFormat="1" ht="12" customHeight="1" x14ac:dyDescent="0.25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</row>
    <row r="188" spans="1:69" s="5" customFormat="1" ht="12" customHeight="1" x14ac:dyDescent="0.25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</row>
    <row r="189" spans="1:69" s="5" customFormat="1" ht="12" customHeight="1" x14ac:dyDescent="0.25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</row>
    <row r="190" spans="1:69" s="5" customFormat="1" ht="12" customHeight="1" x14ac:dyDescent="0.25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</row>
    <row r="191" spans="1:69" s="5" customFormat="1" ht="12" customHeight="1" x14ac:dyDescent="0.25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</row>
    <row r="192" spans="1:69" s="5" customFormat="1" ht="12" customHeight="1" x14ac:dyDescent="0.25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</row>
    <row r="193" spans="1:69" s="5" customFormat="1" ht="12" customHeight="1" x14ac:dyDescent="0.25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</row>
    <row r="194" spans="1:69" s="5" customFormat="1" ht="12" customHeight="1" x14ac:dyDescent="0.25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</row>
    <row r="195" spans="1:69" s="5" customFormat="1" ht="12" customHeight="1" x14ac:dyDescent="0.25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</row>
    <row r="196" spans="1:69" s="5" customFormat="1" ht="12" customHeight="1" x14ac:dyDescent="0.25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</row>
    <row r="197" spans="1:69" s="5" customFormat="1" ht="12" customHeight="1" x14ac:dyDescent="0.25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</row>
    <row r="198" spans="1:69" s="5" customFormat="1" ht="12" customHeight="1" x14ac:dyDescent="0.25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</row>
    <row r="199" spans="1:69" s="5" customFormat="1" ht="12" customHeight="1" x14ac:dyDescent="0.25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</row>
    <row r="200" spans="1:69" s="5" customFormat="1" ht="12" customHeight="1" x14ac:dyDescent="0.25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</row>
    <row r="201" spans="1:69" s="5" customFormat="1" ht="12" customHeight="1" x14ac:dyDescent="0.25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</row>
    <row r="202" spans="1:69" s="5" customFormat="1" ht="12" customHeight="1" x14ac:dyDescent="0.25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</row>
    <row r="203" spans="1:69" s="5" customFormat="1" ht="12" customHeight="1" x14ac:dyDescent="0.25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</row>
    <row r="204" spans="1:69" s="5" customFormat="1" ht="12" customHeight="1" x14ac:dyDescent="0.25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</row>
    <row r="205" spans="1:69" s="5" customFormat="1" ht="12" customHeight="1" x14ac:dyDescent="0.25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</row>
    <row r="206" spans="1:69" s="5" customFormat="1" ht="12" customHeight="1" x14ac:dyDescent="0.25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</row>
    <row r="207" spans="1:69" s="5" customFormat="1" ht="12" customHeight="1" x14ac:dyDescent="0.25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</row>
    <row r="208" spans="1:69" s="5" customFormat="1" ht="12" customHeight="1" x14ac:dyDescent="0.25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</row>
    <row r="209" spans="1:69" s="5" customFormat="1" ht="12" customHeight="1" x14ac:dyDescent="0.25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</row>
    <row r="210" spans="1:69" s="5" customFormat="1" ht="12" customHeight="1" x14ac:dyDescent="0.25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</row>
    <row r="211" spans="1:69" s="5" customFormat="1" ht="12" customHeight="1" x14ac:dyDescent="0.25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</row>
    <row r="212" spans="1:69" s="5" customFormat="1" ht="12" customHeight="1" x14ac:dyDescent="0.25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</row>
    <row r="213" spans="1:69" s="5" customFormat="1" ht="12" customHeight="1" x14ac:dyDescent="0.25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</row>
    <row r="214" spans="1:69" s="5" customFormat="1" ht="12" customHeight="1" x14ac:dyDescent="0.25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</row>
    <row r="215" spans="1:69" s="5" customFormat="1" ht="12" customHeight="1" x14ac:dyDescent="0.25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</row>
    <row r="216" spans="1:69" s="5" customFormat="1" ht="12" customHeight="1" x14ac:dyDescent="0.25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</row>
    <row r="217" spans="1:69" s="5" customFormat="1" ht="12" customHeight="1" x14ac:dyDescent="0.25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</row>
    <row r="218" spans="1:69" s="5" customFormat="1" ht="12" customHeight="1" x14ac:dyDescent="0.25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</row>
    <row r="219" spans="1:69" s="5" customFormat="1" ht="12" customHeight="1" x14ac:dyDescent="0.25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</row>
    <row r="220" spans="1:69" s="5" customFormat="1" ht="12" customHeight="1" x14ac:dyDescent="0.25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</row>
    <row r="221" spans="1:69" s="5" customFormat="1" ht="12" customHeight="1" x14ac:dyDescent="0.25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</row>
    <row r="222" spans="1:69" s="5" customFormat="1" ht="12" customHeight="1" x14ac:dyDescent="0.25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</row>
    <row r="223" spans="1:69" s="5" customFormat="1" ht="12" customHeight="1" x14ac:dyDescent="0.25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</row>
    <row r="224" spans="1:69" s="5" customFormat="1" ht="12" customHeight="1" x14ac:dyDescent="0.25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</row>
    <row r="225" spans="1:69" s="5" customFormat="1" ht="12" customHeight="1" x14ac:dyDescent="0.25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</row>
    <row r="226" spans="1:69" s="5" customFormat="1" ht="12" customHeight="1" x14ac:dyDescent="0.25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</row>
    <row r="227" spans="1:69" s="5" customFormat="1" ht="12" customHeight="1" x14ac:dyDescent="0.25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</row>
    <row r="228" spans="1:69" s="5" customFormat="1" ht="12" customHeight="1" x14ac:dyDescent="0.25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</row>
    <row r="229" spans="1:69" s="5" customFormat="1" ht="12" customHeight="1" x14ac:dyDescent="0.25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</row>
    <row r="230" spans="1:69" s="5" customFormat="1" ht="12" customHeight="1" x14ac:dyDescent="0.25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</row>
    <row r="231" spans="1:69" s="5" customFormat="1" ht="12" customHeight="1" x14ac:dyDescent="0.25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</row>
    <row r="232" spans="1:69" s="5" customFormat="1" ht="12" customHeight="1" x14ac:dyDescent="0.25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</row>
    <row r="233" spans="1:69" s="5" customFormat="1" ht="12" customHeight="1" x14ac:dyDescent="0.25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</row>
    <row r="234" spans="1:69" s="5" customFormat="1" ht="12" customHeight="1" x14ac:dyDescent="0.25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</row>
    <row r="235" spans="1:69" s="5" customFormat="1" ht="12" customHeight="1" x14ac:dyDescent="0.25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</row>
    <row r="236" spans="1:69" s="5" customFormat="1" ht="12" customHeight="1" x14ac:dyDescent="0.25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</row>
    <row r="237" spans="1:69" s="5" customFormat="1" ht="12" customHeight="1" x14ac:dyDescent="0.25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</row>
    <row r="238" spans="1:69" s="5" customFormat="1" ht="12" customHeight="1" x14ac:dyDescent="0.25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</row>
    <row r="239" spans="1:69" s="5" customFormat="1" ht="12" customHeight="1" x14ac:dyDescent="0.25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</row>
    <row r="240" spans="1:69" s="5" customFormat="1" ht="12" customHeight="1" x14ac:dyDescent="0.25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</row>
    <row r="241" spans="1:69" s="5" customFormat="1" ht="12" customHeight="1" x14ac:dyDescent="0.25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</row>
    <row r="242" spans="1:69" s="5" customFormat="1" ht="12" customHeight="1" x14ac:dyDescent="0.25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</row>
    <row r="243" spans="1:69" s="5" customFormat="1" ht="12" customHeight="1" x14ac:dyDescent="0.25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</row>
    <row r="244" spans="1:69" s="5" customFormat="1" ht="12" customHeight="1" x14ac:dyDescent="0.25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</row>
    <row r="245" spans="1:69" s="5" customFormat="1" ht="12" customHeight="1" x14ac:dyDescent="0.25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</row>
    <row r="246" spans="1:69" s="5" customFormat="1" ht="12" customHeight="1" x14ac:dyDescent="0.25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</row>
    <row r="247" spans="1:69" s="5" customFormat="1" ht="12" customHeight="1" x14ac:dyDescent="0.25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</row>
    <row r="248" spans="1:69" s="5" customFormat="1" ht="12" customHeight="1" x14ac:dyDescent="0.25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</row>
    <row r="249" spans="1:69" s="5" customFormat="1" ht="12" customHeight="1" x14ac:dyDescent="0.25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</row>
    <row r="250" spans="1:69" s="5" customFormat="1" ht="12" customHeight="1" x14ac:dyDescent="0.25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</row>
    <row r="251" spans="1:69" s="5" customFormat="1" ht="12" customHeight="1" x14ac:dyDescent="0.25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</row>
    <row r="252" spans="1:69" s="5" customFormat="1" ht="12" customHeight="1" x14ac:dyDescent="0.25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</row>
    <row r="253" spans="1:69" s="5" customFormat="1" ht="12" customHeight="1" x14ac:dyDescent="0.25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</row>
    <row r="254" spans="1:69" s="5" customFormat="1" ht="12" customHeight="1" x14ac:dyDescent="0.25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</row>
    <row r="255" spans="1:69" s="5" customFormat="1" ht="12" customHeight="1" x14ac:dyDescent="0.25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</row>
    <row r="256" spans="1:69" s="5" customFormat="1" ht="12" customHeight="1" x14ac:dyDescent="0.25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</row>
    <row r="257" spans="1:69" s="5" customFormat="1" ht="12" customHeight="1" x14ac:dyDescent="0.25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</row>
    <row r="258" spans="1:69" s="5" customFormat="1" ht="12" customHeight="1" x14ac:dyDescent="0.25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</row>
    <row r="259" spans="1:69" s="5" customFormat="1" ht="12" customHeight="1" x14ac:dyDescent="0.25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</row>
    <row r="260" spans="1:69" s="5" customFormat="1" ht="12" customHeight="1" x14ac:dyDescent="0.25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</row>
    <row r="261" spans="1:69" s="5" customFormat="1" ht="12" customHeight="1" x14ac:dyDescent="0.25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</row>
    <row r="262" spans="1:69" s="5" customFormat="1" ht="12" customHeight="1" x14ac:dyDescent="0.25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</row>
    <row r="263" spans="1:69" s="5" customFormat="1" ht="12" customHeight="1" x14ac:dyDescent="0.25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</row>
    <row r="264" spans="1:69" s="5" customFormat="1" ht="12" customHeight="1" x14ac:dyDescent="0.25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</row>
    <row r="265" spans="1:69" s="5" customFormat="1" ht="12" customHeight="1" x14ac:dyDescent="0.25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</row>
    <row r="266" spans="1:69" s="5" customFormat="1" ht="12" customHeight="1" x14ac:dyDescent="0.25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</row>
    <row r="267" spans="1:69" s="5" customFormat="1" ht="12" customHeight="1" x14ac:dyDescent="0.25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</row>
    <row r="268" spans="1:69" s="5" customFormat="1" ht="12" customHeight="1" x14ac:dyDescent="0.25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</row>
    <row r="269" spans="1:69" s="5" customFormat="1" ht="12" customHeight="1" x14ac:dyDescent="0.25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</row>
    <row r="270" spans="1:69" s="5" customFormat="1" ht="12" customHeight="1" x14ac:dyDescent="0.25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</row>
    <row r="271" spans="1:69" s="5" customFormat="1" ht="12" customHeight="1" x14ac:dyDescent="0.25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</row>
    <row r="272" spans="1:69" s="5" customFormat="1" ht="12" customHeight="1" x14ac:dyDescent="0.25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</row>
    <row r="273" spans="1:69" s="5" customFormat="1" ht="12" customHeight="1" x14ac:dyDescent="0.25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</row>
    <row r="274" spans="1:69" s="5" customFormat="1" ht="12" customHeight="1" x14ac:dyDescent="0.25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</row>
    <row r="275" spans="1:69" s="5" customFormat="1" ht="12" customHeight="1" x14ac:dyDescent="0.25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</row>
    <row r="276" spans="1:69" s="5" customFormat="1" ht="12" customHeight="1" x14ac:dyDescent="0.25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</row>
    <row r="277" spans="1:69" s="5" customFormat="1" ht="12" customHeight="1" x14ac:dyDescent="0.25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</row>
    <row r="278" spans="1:69" s="5" customFormat="1" ht="12" customHeight="1" x14ac:dyDescent="0.25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</row>
    <row r="279" spans="1:69" s="5" customFormat="1" ht="12" customHeight="1" x14ac:dyDescent="0.25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</row>
    <row r="280" spans="1:69" s="5" customFormat="1" ht="12" customHeight="1" x14ac:dyDescent="0.25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</row>
    <row r="281" spans="1:69" s="5" customFormat="1" ht="12" customHeight="1" x14ac:dyDescent="0.25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</row>
    <row r="282" spans="1:69" s="5" customFormat="1" ht="12" customHeight="1" x14ac:dyDescent="0.25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</row>
    <row r="283" spans="1:69" s="5" customFormat="1" ht="12" customHeight="1" x14ac:dyDescent="0.25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</row>
    <row r="284" spans="1:69" s="5" customFormat="1" ht="12" customHeight="1" x14ac:dyDescent="0.25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</row>
    <row r="285" spans="1:69" s="5" customFormat="1" ht="12" customHeight="1" x14ac:dyDescent="0.25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</row>
    <row r="286" spans="1:69" s="5" customFormat="1" ht="12" customHeight="1" x14ac:dyDescent="0.25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</row>
    <row r="287" spans="1:69" s="5" customFormat="1" ht="12" customHeight="1" x14ac:dyDescent="0.25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</row>
    <row r="288" spans="1:69" s="5" customFormat="1" ht="12" customHeight="1" x14ac:dyDescent="0.25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</row>
    <row r="289" spans="1:69" s="5" customFormat="1" ht="12" customHeight="1" x14ac:dyDescent="0.25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</row>
    <row r="290" spans="1:69" s="5" customFormat="1" ht="12" customHeight="1" x14ac:dyDescent="0.25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</row>
    <row r="291" spans="1:69" s="5" customFormat="1" ht="12" customHeight="1" x14ac:dyDescent="0.25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</row>
    <row r="292" spans="1:69" s="5" customFormat="1" ht="12" customHeight="1" x14ac:dyDescent="0.25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</row>
    <row r="293" spans="1:69" s="5" customFormat="1" ht="12" customHeight="1" x14ac:dyDescent="0.25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</row>
    <row r="294" spans="1:69" s="5" customFormat="1" ht="12" customHeight="1" x14ac:dyDescent="0.25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</row>
    <row r="295" spans="1:69" s="5" customFormat="1" ht="12" customHeight="1" x14ac:dyDescent="0.25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</row>
    <row r="296" spans="1:69" s="5" customFormat="1" ht="12" customHeight="1" x14ac:dyDescent="0.25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</row>
    <row r="297" spans="1:69" s="5" customFormat="1" ht="12" customHeight="1" x14ac:dyDescent="0.25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</row>
    <row r="298" spans="1:69" s="3" customFormat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HT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3" sqref="C13"/>
    </sheetView>
  </sheetViews>
  <sheetFormatPr defaultColWidth="9.125" defaultRowHeight="13.2" x14ac:dyDescent="0.25"/>
  <cols>
    <col min="1" max="1" width="2.75" style="31" customWidth="1"/>
    <col min="2" max="2" width="40.75" style="31" customWidth="1"/>
    <col min="3" max="3" width="25.75" style="31" customWidth="1"/>
    <col min="4" max="227" width="9.125" style="31" customWidth="1"/>
    <col min="228" max="228" width="10.75" style="31" customWidth="1"/>
    <col min="229" max="231" width="9.125" style="144"/>
    <col min="232" max="232" width="18.25" style="144" customWidth="1"/>
    <col min="233" max="234" width="11.875" style="144" customWidth="1"/>
    <col min="235" max="235" width="9.125" style="144"/>
    <col min="236" max="236" width="36.625" style="144" customWidth="1"/>
    <col min="237" max="237" width="35" style="144" customWidth="1"/>
    <col min="238" max="238" width="36.125" style="144" customWidth="1"/>
    <col min="239" max="16384" width="9.125" style="144"/>
  </cols>
  <sheetData>
    <row r="1" spans="1:228" s="242" customFormat="1" ht="13.8" thickBot="1" x14ac:dyDescent="0.3">
      <c r="A1" s="115"/>
      <c r="B1" s="115">
        <v>1</v>
      </c>
      <c r="C1" s="203"/>
      <c r="D1" s="203"/>
      <c r="E1" s="115"/>
      <c r="F1" s="115"/>
      <c r="G1" s="115"/>
      <c r="H1" s="115"/>
      <c r="I1" s="115"/>
      <c r="J1" s="115"/>
      <c r="N1" s="243"/>
      <c r="O1" s="243"/>
      <c r="P1" s="243"/>
      <c r="Q1" s="243"/>
      <c r="AI1" s="243"/>
      <c r="AL1" s="243"/>
      <c r="AM1" s="243"/>
      <c r="AN1" s="243"/>
      <c r="AO1" s="243"/>
      <c r="AP1" s="243"/>
      <c r="AQ1" s="243"/>
      <c r="AR1" s="243"/>
      <c r="AU1" s="243"/>
      <c r="AV1" s="243"/>
      <c r="AW1" s="243"/>
      <c r="AX1" s="243"/>
      <c r="AY1" s="243"/>
      <c r="AZ1" s="243"/>
      <c r="BA1" s="243"/>
      <c r="BD1" s="243"/>
      <c r="BE1" s="243"/>
      <c r="BH1" s="243"/>
      <c r="BI1" s="243"/>
      <c r="BM1" s="243"/>
      <c r="BN1" s="242" t="str">
        <f>硅片!C42</f>
        <v>产能 - 硅片</v>
      </c>
      <c r="BO1" s="242" t="str">
        <f>硅片!C43</f>
        <v>Upper-Capacity - Wafer</v>
      </c>
      <c r="BQ1" s="243"/>
      <c r="BT1" s="243"/>
      <c r="BU1" s="243"/>
      <c r="BX1" s="243"/>
      <c r="BZ1" s="242" t="str">
        <f>硅片!C38</f>
        <v>产量 - 硅片</v>
      </c>
      <c r="CA1" s="243"/>
      <c r="CN1" s="243"/>
      <c r="CQ1" s="243"/>
      <c r="CR1" s="243"/>
      <c r="CZ1" s="243"/>
      <c r="DA1" s="243"/>
      <c r="DI1" s="243"/>
      <c r="DJ1" s="243"/>
      <c r="DQ1" s="243"/>
      <c r="EF1" s="242" t="str">
        <f>硅片!C44</f>
        <v>产量 - 硅片</v>
      </c>
      <c r="EG1" s="242" t="str">
        <f>硅片!C45</f>
        <v>Upper-production - Wafer</v>
      </c>
      <c r="FG1" s="242" t="str">
        <f>硅片!G5</f>
        <v>多晶硅</v>
      </c>
      <c r="HA1" s="243"/>
      <c r="HD1" s="243"/>
      <c r="HG1" s="243"/>
      <c r="HJ1" s="243"/>
      <c r="HK1" s="243"/>
      <c r="HN1" s="243"/>
      <c r="HQ1" s="243"/>
      <c r="HT1" s="243"/>
    </row>
    <row r="2" spans="1:228" s="120" customFormat="1" ht="16.2" thickBot="1" x14ac:dyDescent="0.35">
      <c r="A2" s="115"/>
      <c r="B2" s="116"/>
      <c r="C2" s="117"/>
      <c r="D2" s="117"/>
      <c r="E2" s="117"/>
      <c r="F2" s="117"/>
      <c r="G2" s="117"/>
      <c r="H2" s="117"/>
      <c r="I2" s="117"/>
      <c r="J2" s="145" t="s">
        <v>146</v>
      </c>
      <c r="K2" s="117"/>
      <c r="L2" s="117"/>
      <c r="M2" s="117"/>
      <c r="N2" s="117"/>
      <c r="O2" s="117"/>
      <c r="P2" s="145" t="s">
        <v>147</v>
      </c>
      <c r="Q2" s="117"/>
      <c r="R2" s="117"/>
      <c r="S2" s="117"/>
      <c r="T2" s="117"/>
      <c r="U2" s="117"/>
      <c r="V2" s="162" t="s">
        <v>167</v>
      </c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63" t="s">
        <v>179</v>
      </c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204" t="s">
        <v>180</v>
      </c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204" t="s">
        <v>181</v>
      </c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63"/>
      <c r="EW2" s="118"/>
      <c r="EX2" s="118"/>
      <c r="EY2" s="118"/>
      <c r="EZ2" s="118"/>
      <c r="FA2" s="118"/>
      <c r="FB2" s="118"/>
      <c r="FC2" s="118"/>
      <c r="FD2" s="118"/>
      <c r="FE2" s="118"/>
      <c r="FF2" s="119"/>
      <c r="FG2" s="194" t="s">
        <v>182</v>
      </c>
      <c r="FH2" s="195"/>
      <c r="FI2" s="195"/>
      <c r="FJ2" s="195"/>
      <c r="FK2" s="195"/>
      <c r="FL2" s="196"/>
      <c r="FM2" s="181" t="s">
        <v>125</v>
      </c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2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3"/>
      <c r="HP2" s="184"/>
      <c r="HQ2" s="184"/>
      <c r="HR2" s="184"/>
      <c r="HS2" s="184"/>
      <c r="HT2" s="184"/>
    </row>
    <row r="3" spans="1:228" s="31" customFormat="1" x14ac:dyDescent="0.25">
      <c r="A3" s="114"/>
      <c r="B3" s="146" t="s">
        <v>148</v>
      </c>
      <c r="C3" s="121"/>
      <c r="D3" s="121"/>
      <c r="E3" s="121"/>
      <c r="F3" s="121"/>
      <c r="G3" s="121"/>
      <c r="H3" s="121"/>
      <c r="I3" s="122"/>
      <c r="J3" s="149" t="s">
        <v>149</v>
      </c>
      <c r="K3" s="121"/>
      <c r="L3" s="149" t="s">
        <v>150</v>
      </c>
      <c r="M3" s="121"/>
      <c r="N3" s="149" t="s">
        <v>151</v>
      </c>
      <c r="O3" s="122"/>
      <c r="P3" s="149" t="s">
        <v>152</v>
      </c>
      <c r="Q3" s="121"/>
      <c r="R3" s="149" t="s">
        <v>165</v>
      </c>
      <c r="S3" s="121"/>
      <c r="T3" s="121"/>
      <c r="U3" s="123"/>
      <c r="V3" s="146" t="s">
        <v>168</v>
      </c>
      <c r="W3" s="121"/>
      <c r="X3" s="121"/>
      <c r="Y3" s="121"/>
      <c r="Z3" s="121"/>
      <c r="AA3" s="121"/>
      <c r="AB3" s="121"/>
      <c r="AC3" s="121"/>
      <c r="AD3" s="122"/>
      <c r="AE3" s="158" t="s">
        <v>169</v>
      </c>
      <c r="AF3" s="124"/>
      <c r="AG3" s="124"/>
      <c r="AH3" s="124"/>
      <c r="AI3" s="124"/>
      <c r="AJ3" s="124"/>
      <c r="AK3" s="124"/>
      <c r="AL3" s="124"/>
      <c r="AM3" s="124"/>
      <c r="AN3" s="159" t="s">
        <v>170</v>
      </c>
      <c r="AO3" s="124"/>
      <c r="AP3" s="124"/>
      <c r="AQ3" s="124"/>
      <c r="AR3" s="124"/>
      <c r="AS3" s="124"/>
      <c r="AT3" s="124"/>
      <c r="AU3" s="124"/>
      <c r="AV3" s="124"/>
      <c r="AW3" s="160" t="s">
        <v>171</v>
      </c>
      <c r="AX3" s="121"/>
      <c r="AY3" s="121"/>
      <c r="AZ3" s="121"/>
      <c r="BA3" s="121"/>
      <c r="BB3" s="121"/>
      <c r="BC3" s="121"/>
      <c r="BD3" s="121"/>
      <c r="BE3" s="122"/>
      <c r="BF3" s="161" t="s">
        <v>183</v>
      </c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5"/>
      <c r="BR3" s="149" t="s">
        <v>184</v>
      </c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205" t="s">
        <v>314</v>
      </c>
      <c r="CE3" s="121"/>
      <c r="CF3" s="121"/>
      <c r="CG3" s="121"/>
      <c r="CH3" s="121"/>
      <c r="CI3" s="121"/>
      <c r="CJ3" s="121"/>
      <c r="CK3" s="121"/>
      <c r="CL3" s="121"/>
      <c r="CM3" s="121"/>
      <c r="CN3" s="180" t="s">
        <v>185</v>
      </c>
      <c r="CO3" s="331"/>
      <c r="CP3" s="331"/>
      <c r="CQ3" s="121"/>
      <c r="CR3" s="121"/>
      <c r="CS3" s="121"/>
      <c r="CT3" s="121"/>
      <c r="CU3" s="121"/>
      <c r="CV3" s="121"/>
      <c r="CW3" s="179"/>
      <c r="CX3" s="121" t="s">
        <v>186</v>
      </c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80" t="s">
        <v>187</v>
      </c>
      <c r="DR3" s="121"/>
      <c r="DS3" s="121"/>
      <c r="DT3" s="121"/>
      <c r="DU3" s="121"/>
      <c r="DV3" s="121"/>
      <c r="DW3" s="121"/>
      <c r="DX3" s="121"/>
      <c r="DY3" s="121"/>
      <c r="DZ3" s="179"/>
      <c r="EA3" s="160" t="s">
        <v>188</v>
      </c>
      <c r="EB3" s="121"/>
      <c r="EC3" s="121"/>
      <c r="ED3" s="121"/>
      <c r="EE3" s="121"/>
      <c r="EF3" s="121"/>
      <c r="EG3" s="121"/>
      <c r="EH3" s="121"/>
      <c r="EI3" s="121"/>
      <c r="EJ3" s="121"/>
      <c r="EK3" s="192" t="s">
        <v>189</v>
      </c>
      <c r="EL3" s="121"/>
      <c r="EM3" s="122"/>
      <c r="EN3" s="121"/>
      <c r="EO3" s="121"/>
      <c r="EP3" s="121"/>
      <c r="EQ3" s="121"/>
      <c r="ER3" s="122"/>
      <c r="ES3" s="149" t="s">
        <v>190</v>
      </c>
      <c r="ET3" s="122"/>
      <c r="EU3" s="121"/>
      <c r="EV3" s="121"/>
      <c r="EW3" s="121"/>
      <c r="EX3" s="121"/>
      <c r="EY3" s="122"/>
      <c r="EZ3" s="149" t="s">
        <v>191</v>
      </c>
      <c r="FA3" s="122"/>
      <c r="FB3" s="121"/>
      <c r="FC3" s="121"/>
      <c r="FD3" s="121"/>
      <c r="FE3" s="121"/>
      <c r="FF3" s="126"/>
      <c r="FG3" s="197" t="s">
        <v>182</v>
      </c>
      <c r="FH3" s="198"/>
      <c r="FI3" s="198"/>
      <c r="FJ3" s="198"/>
      <c r="FK3" s="198"/>
      <c r="FL3" s="199"/>
      <c r="FM3" s="185" t="s">
        <v>125</v>
      </c>
      <c r="FN3" s="185"/>
      <c r="FO3" s="185"/>
      <c r="FP3" s="185"/>
      <c r="FQ3" s="185"/>
      <c r="FR3" s="185"/>
      <c r="FS3" s="185"/>
      <c r="FT3" s="185"/>
      <c r="FU3" s="185"/>
      <c r="FV3" s="185"/>
      <c r="FW3" s="185"/>
      <c r="FX3" s="185"/>
      <c r="FY3" s="183"/>
      <c r="FZ3" s="185"/>
      <c r="GA3" s="185"/>
      <c r="GB3" s="185"/>
      <c r="GC3" s="185"/>
      <c r="GD3" s="185"/>
      <c r="GE3" s="185"/>
      <c r="GF3" s="185"/>
      <c r="GG3" s="185"/>
      <c r="GH3" s="185"/>
      <c r="GI3" s="183"/>
      <c r="GJ3" s="185"/>
      <c r="GK3" s="185"/>
      <c r="GL3" s="185"/>
      <c r="GM3" s="185"/>
      <c r="GN3" s="185"/>
      <c r="GO3" s="185"/>
      <c r="GP3" s="185"/>
      <c r="GQ3" s="185"/>
      <c r="GR3" s="185"/>
      <c r="GS3" s="183"/>
      <c r="GT3" s="185"/>
      <c r="GU3" s="185"/>
      <c r="GV3" s="185"/>
      <c r="GW3" s="185"/>
      <c r="GX3" s="185"/>
      <c r="GY3" s="185"/>
      <c r="GZ3" s="185"/>
      <c r="HA3" s="183"/>
      <c r="HB3" s="185"/>
      <c r="HC3" s="185"/>
      <c r="HD3" s="185"/>
      <c r="HE3" s="185"/>
      <c r="HF3" s="185"/>
      <c r="HG3" s="185"/>
      <c r="HH3" s="183"/>
      <c r="HI3" s="185"/>
      <c r="HJ3" s="185"/>
      <c r="HK3" s="185"/>
      <c r="HL3" s="185"/>
      <c r="HM3" s="185"/>
      <c r="HN3" s="186"/>
      <c r="HO3" s="187"/>
      <c r="HP3" s="127"/>
      <c r="HQ3" s="127"/>
      <c r="HR3" s="127"/>
      <c r="HS3" s="127"/>
      <c r="HT3" s="127"/>
    </row>
    <row r="4" spans="1:228" s="31" customFormat="1" ht="13.8" thickBot="1" x14ac:dyDescent="0.3">
      <c r="A4" s="114"/>
      <c r="B4" s="147" t="s">
        <v>154</v>
      </c>
      <c r="C4" s="148" t="s">
        <v>153</v>
      </c>
      <c r="D4" s="148" t="s">
        <v>155</v>
      </c>
      <c r="E4" s="148" t="s">
        <v>156</v>
      </c>
      <c r="F4" s="148" t="s">
        <v>157</v>
      </c>
      <c r="G4" s="148" t="s">
        <v>158</v>
      </c>
      <c r="H4" s="148" t="s">
        <v>159</v>
      </c>
      <c r="I4" s="148" t="s">
        <v>160</v>
      </c>
      <c r="J4" s="150" t="s">
        <v>161</v>
      </c>
      <c r="K4" s="151" t="s">
        <v>162</v>
      </c>
      <c r="L4" s="151" t="s">
        <v>161</v>
      </c>
      <c r="M4" s="151" t="s">
        <v>162</v>
      </c>
      <c r="N4" s="151" t="s">
        <v>161</v>
      </c>
      <c r="O4" s="152" t="s">
        <v>162</v>
      </c>
      <c r="P4" s="153" t="s">
        <v>163</v>
      </c>
      <c r="Q4" s="148" t="s">
        <v>164</v>
      </c>
      <c r="R4" s="155" t="s">
        <v>165</v>
      </c>
      <c r="S4" s="154" t="s">
        <v>163</v>
      </c>
      <c r="T4" s="154" t="s">
        <v>164</v>
      </c>
      <c r="U4" s="156" t="s">
        <v>166</v>
      </c>
      <c r="V4" s="147" t="s">
        <v>172</v>
      </c>
      <c r="W4" s="148" t="s">
        <v>157</v>
      </c>
      <c r="X4" s="148" t="s">
        <v>156</v>
      </c>
      <c r="Y4" s="148" t="s">
        <v>173</v>
      </c>
      <c r="Z4" s="148" t="s">
        <v>174</v>
      </c>
      <c r="AA4" s="148" t="s">
        <v>175</v>
      </c>
      <c r="AB4" s="148" t="s">
        <v>176</v>
      </c>
      <c r="AC4" s="148" t="s">
        <v>177</v>
      </c>
      <c r="AD4" s="157" t="s">
        <v>178</v>
      </c>
      <c r="AE4" s="130" t="s">
        <v>172</v>
      </c>
      <c r="AF4" s="131" t="s">
        <v>157</v>
      </c>
      <c r="AG4" s="131" t="s">
        <v>156</v>
      </c>
      <c r="AH4" s="131" t="s">
        <v>173</v>
      </c>
      <c r="AI4" s="131" t="s">
        <v>174</v>
      </c>
      <c r="AJ4" s="131" t="s">
        <v>175</v>
      </c>
      <c r="AK4" s="131" t="s">
        <v>176</v>
      </c>
      <c r="AL4" s="131" t="s">
        <v>177</v>
      </c>
      <c r="AM4" s="132" t="s">
        <v>178</v>
      </c>
      <c r="AN4" s="130" t="s">
        <v>172</v>
      </c>
      <c r="AO4" s="131" t="s">
        <v>157</v>
      </c>
      <c r="AP4" s="131" t="s">
        <v>156</v>
      </c>
      <c r="AQ4" s="131" t="s">
        <v>173</v>
      </c>
      <c r="AR4" s="131" t="s">
        <v>174</v>
      </c>
      <c r="AS4" s="131" t="s">
        <v>175</v>
      </c>
      <c r="AT4" s="131" t="s">
        <v>176</v>
      </c>
      <c r="AU4" s="131" t="s">
        <v>177</v>
      </c>
      <c r="AV4" s="131" t="s">
        <v>178</v>
      </c>
      <c r="AW4" s="130" t="s">
        <v>172</v>
      </c>
      <c r="AX4" s="131" t="s">
        <v>157</v>
      </c>
      <c r="AY4" s="131" t="s">
        <v>156</v>
      </c>
      <c r="AZ4" s="131" t="s">
        <v>173</v>
      </c>
      <c r="BA4" s="131" t="s">
        <v>174</v>
      </c>
      <c r="BB4" s="131" t="s">
        <v>175</v>
      </c>
      <c r="BC4" s="131" t="s">
        <v>176</v>
      </c>
      <c r="BD4" s="131" t="s">
        <v>177</v>
      </c>
      <c r="BE4" s="131" t="s">
        <v>178</v>
      </c>
      <c r="BF4" s="133">
        <v>2004</v>
      </c>
      <c r="BG4" s="128">
        <v>2005</v>
      </c>
      <c r="BH4" s="128">
        <v>2006</v>
      </c>
      <c r="BI4" s="128">
        <v>2007</v>
      </c>
      <c r="BJ4" s="128">
        <v>2008</v>
      </c>
      <c r="BK4" s="264">
        <v>2009</v>
      </c>
      <c r="BL4" s="264">
        <v>2010</v>
      </c>
      <c r="BM4" s="264">
        <v>2011</v>
      </c>
      <c r="BN4" s="264">
        <v>2012</v>
      </c>
      <c r="BO4" s="265" t="s">
        <v>192</v>
      </c>
      <c r="BP4" s="264">
        <v>2013</v>
      </c>
      <c r="BQ4" s="134" t="s">
        <v>192</v>
      </c>
      <c r="BR4" s="1">
        <v>2004</v>
      </c>
      <c r="BS4" s="1">
        <v>2005</v>
      </c>
      <c r="BT4" s="1">
        <v>2006</v>
      </c>
      <c r="BU4" s="1">
        <v>2007</v>
      </c>
      <c r="BV4" s="1">
        <v>2008</v>
      </c>
      <c r="BW4" s="1">
        <v>2009</v>
      </c>
      <c r="BX4" s="263">
        <v>2010</v>
      </c>
      <c r="BY4" s="264">
        <v>2011</v>
      </c>
      <c r="BZ4" s="264">
        <v>2012</v>
      </c>
      <c r="CA4" s="128" t="s">
        <v>192</v>
      </c>
      <c r="CB4" s="264">
        <v>2013</v>
      </c>
      <c r="CC4" s="128" t="s">
        <v>192</v>
      </c>
      <c r="CD4" s="133" t="s">
        <v>193</v>
      </c>
      <c r="CE4" s="128" t="s">
        <v>194</v>
      </c>
      <c r="CF4" s="128" t="s">
        <v>195</v>
      </c>
      <c r="CG4" s="128" t="s">
        <v>196</v>
      </c>
      <c r="CH4" s="128" t="s">
        <v>197</v>
      </c>
      <c r="CI4" s="128" t="s">
        <v>195</v>
      </c>
      <c r="CJ4" s="128" t="s">
        <v>198</v>
      </c>
      <c r="CK4" s="128" t="s">
        <v>199</v>
      </c>
      <c r="CL4" s="128" t="s">
        <v>195</v>
      </c>
      <c r="CM4" s="128" t="s">
        <v>200</v>
      </c>
      <c r="CN4" s="178" t="s">
        <v>193</v>
      </c>
      <c r="CO4" s="128" t="s">
        <v>194</v>
      </c>
      <c r="CP4" s="128" t="s">
        <v>195</v>
      </c>
      <c r="CQ4" s="128" t="s">
        <v>196</v>
      </c>
      <c r="CR4" s="128" t="s">
        <v>197</v>
      </c>
      <c r="CS4" s="164" t="s">
        <v>195</v>
      </c>
      <c r="CT4" s="154" t="s">
        <v>198</v>
      </c>
      <c r="CU4" s="129" t="s">
        <v>199</v>
      </c>
      <c r="CV4" s="129" t="s">
        <v>195</v>
      </c>
      <c r="CW4" s="134" t="s">
        <v>200</v>
      </c>
      <c r="CX4" s="266">
        <v>2008</v>
      </c>
      <c r="CY4" s="266">
        <v>2009</v>
      </c>
      <c r="CZ4" s="266">
        <v>2010</v>
      </c>
      <c r="DA4" s="266">
        <v>2011</v>
      </c>
      <c r="DB4" s="266">
        <v>2012</v>
      </c>
      <c r="DC4" s="267">
        <v>2013</v>
      </c>
      <c r="DD4" s="129" t="s">
        <v>193</v>
      </c>
      <c r="DE4" s="129" t="s">
        <v>194</v>
      </c>
      <c r="DF4" s="129" t="s">
        <v>195</v>
      </c>
      <c r="DG4" s="129" t="s">
        <v>196</v>
      </c>
      <c r="DH4" s="129" t="s">
        <v>197</v>
      </c>
      <c r="DI4" s="128" t="s">
        <v>195</v>
      </c>
      <c r="DJ4" s="129" t="s">
        <v>198</v>
      </c>
      <c r="DK4" s="129" t="s">
        <v>199</v>
      </c>
      <c r="DL4" s="129" t="s">
        <v>195</v>
      </c>
      <c r="DM4" s="129" t="s">
        <v>201</v>
      </c>
      <c r="DN4" s="129" t="s">
        <v>202</v>
      </c>
      <c r="DO4" s="129" t="s">
        <v>195</v>
      </c>
      <c r="DP4" s="129" t="s">
        <v>200</v>
      </c>
      <c r="DQ4" s="178" t="s">
        <v>193</v>
      </c>
      <c r="DR4" s="129" t="s">
        <v>194</v>
      </c>
      <c r="DS4" s="129" t="s">
        <v>195</v>
      </c>
      <c r="DT4" s="129" t="s">
        <v>196</v>
      </c>
      <c r="DU4" s="129" t="s">
        <v>197</v>
      </c>
      <c r="DV4" s="135" t="s">
        <v>195</v>
      </c>
      <c r="DW4" s="136" t="s">
        <v>198</v>
      </c>
      <c r="DX4" s="129" t="s">
        <v>199</v>
      </c>
      <c r="DY4" s="129" t="s">
        <v>195</v>
      </c>
      <c r="DZ4" s="134" t="s">
        <v>200</v>
      </c>
      <c r="EA4" s="129" t="s">
        <v>193</v>
      </c>
      <c r="EB4" s="129" t="s">
        <v>194</v>
      </c>
      <c r="EC4" s="129" t="s">
        <v>195</v>
      </c>
      <c r="ED4" s="129" t="s">
        <v>196</v>
      </c>
      <c r="EE4" s="129" t="s">
        <v>197</v>
      </c>
      <c r="EF4" s="128" t="s">
        <v>195</v>
      </c>
      <c r="EG4" s="129" t="s">
        <v>198</v>
      </c>
      <c r="EH4" s="129" t="s">
        <v>199</v>
      </c>
      <c r="EI4" s="129" t="s">
        <v>195</v>
      </c>
      <c r="EJ4" s="129" t="s">
        <v>200</v>
      </c>
      <c r="EK4" s="193" t="s">
        <v>203</v>
      </c>
      <c r="EL4" s="129" t="s">
        <v>193</v>
      </c>
      <c r="EM4" s="266" t="s">
        <v>0</v>
      </c>
      <c r="EN4" s="129" t="s">
        <v>196</v>
      </c>
      <c r="EO4" s="266" t="s">
        <v>0</v>
      </c>
      <c r="EP4" s="129" t="s">
        <v>198</v>
      </c>
      <c r="EQ4" s="264" t="s">
        <v>0</v>
      </c>
      <c r="ER4" s="137" t="s">
        <v>200</v>
      </c>
      <c r="ES4" s="129" t="s">
        <v>193</v>
      </c>
      <c r="ET4" s="266" t="s">
        <v>0</v>
      </c>
      <c r="EU4" s="129" t="s">
        <v>196</v>
      </c>
      <c r="EV4" s="266" t="s">
        <v>0</v>
      </c>
      <c r="EW4" s="129" t="s">
        <v>198</v>
      </c>
      <c r="EX4" s="264" t="s">
        <v>0</v>
      </c>
      <c r="EY4" s="134" t="s">
        <v>200</v>
      </c>
      <c r="EZ4" s="129" t="s">
        <v>193</v>
      </c>
      <c r="FA4" s="266" t="s">
        <v>0</v>
      </c>
      <c r="FB4" s="129" t="s">
        <v>196</v>
      </c>
      <c r="FC4" s="266" t="s">
        <v>0</v>
      </c>
      <c r="FD4" s="129" t="s">
        <v>198</v>
      </c>
      <c r="FE4" s="264" t="s">
        <v>0</v>
      </c>
      <c r="FF4" s="137" t="s">
        <v>200</v>
      </c>
      <c r="FG4" s="200" t="s">
        <v>204</v>
      </c>
      <c r="FH4" s="201" t="s">
        <v>205</v>
      </c>
      <c r="FI4" s="201" t="s">
        <v>165</v>
      </c>
      <c r="FJ4" s="201" t="s">
        <v>206</v>
      </c>
      <c r="FK4" s="201" t="s">
        <v>207</v>
      </c>
      <c r="FL4" s="202" t="s">
        <v>208</v>
      </c>
      <c r="FM4" s="188"/>
      <c r="FN4" s="188"/>
      <c r="FO4" s="188"/>
      <c r="FP4" s="188"/>
      <c r="FQ4" s="188"/>
      <c r="FR4" s="188"/>
      <c r="FS4" s="189"/>
      <c r="FT4" s="189"/>
      <c r="FU4" s="189"/>
      <c r="FV4" s="189"/>
      <c r="FW4" s="189"/>
      <c r="FX4" s="189"/>
      <c r="FY4" s="189"/>
      <c r="FZ4" s="189"/>
      <c r="GA4" s="189"/>
      <c r="GB4" s="189"/>
      <c r="GC4" s="189"/>
      <c r="GD4" s="189"/>
      <c r="GE4" s="189"/>
      <c r="GF4" s="189"/>
      <c r="GG4" s="189"/>
      <c r="GH4" s="189"/>
      <c r="GI4" s="189"/>
      <c r="GJ4" s="189"/>
      <c r="GK4" s="189"/>
      <c r="GL4" s="189"/>
      <c r="GM4" s="189"/>
      <c r="GN4" s="189"/>
      <c r="GO4" s="189"/>
      <c r="GP4" s="189"/>
      <c r="GQ4" s="189"/>
      <c r="GR4" s="189"/>
      <c r="GS4" s="190"/>
      <c r="GT4" s="189"/>
      <c r="GU4" s="189"/>
      <c r="GV4" s="189"/>
      <c r="GW4" s="189"/>
      <c r="GX4" s="189"/>
      <c r="GY4" s="189"/>
      <c r="GZ4" s="189"/>
      <c r="HA4" s="189"/>
      <c r="HB4" s="189"/>
      <c r="HC4" s="189"/>
      <c r="HD4" s="189"/>
      <c r="HE4" s="189"/>
      <c r="HF4" s="189"/>
      <c r="HG4" s="189"/>
      <c r="HH4" s="189"/>
      <c r="HI4" s="189"/>
      <c r="HJ4" s="189"/>
      <c r="HK4" s="189"/>
      <c r="HL4" s="189"/>
      <c r="HM4" s="189"/>
      <c r="HN4" s="189"/>
      <c r="HO4" s="188"/>
      <c r="HP4" s="188"/>
      <c r="HQ4" s="188"/>
      <c r="HR4" s="188"/>
      <c r="HS4" s="188"/>
      <c r="HT4" s="188"/>
    </row>
    <row r="5" spans="1:228" s="31" customFormat="1" x14ac:dyDescent="0.25">
      <c r="A5" s="114"/>
      <c r="B5" s="329" t="s">
        <v>130</v>
      </c>
      <c r="C5" s="329" t="s">
        <v>131</v>
      </c>
      <c r="D5" s="329" t="s">
        <v>132</v>
      </c>
      <c r="E5" s="329" t="s">
        <v>133</v>
      </c>
      <c r="F5" s="329" t="s">
        <v>134</v>
      </c>
      <c r="G5" s="329" t="s">
        <v>135</v>
      </c>
      <c r="H5" s="329" t="s">
        <v>3</v>
      </c>
      <c r="I5" s="329" t="s">
        <v>4</v>
      </c>
      <c r="J5" s="329" t="s">
        <v>5</v>
      </c>
      <c r="K5" s="329" t="s">
        <v>6</v>
      </c>
      <c r="L5" s="329" t="s">
        <v>7</v>
      </c>
      <c r="M5" s="329" t="s">
        <v>8</v>
      </c>
      <c r="N5" s="329" t="s">
        <v>9</v>
      </c>
      <c r="O5" s="329" t="s">
        <v>123</v>
      </c>
      <c r="P5" s="329" t="s">
        <v>124</v>
      </c>
      <c r="Q5" s="329" t="s">
        <v>10</v>
      </c>
      <c r="R5" s="329" t="s">
        <v>280</v>
      </c>
      <c r="S5" s="329" t="s">
        <v>281</v>
      </c>
      <c r="T5" s="329" t="s">
        <v>282</v>
      </c>
      <c r="U5" s="329" t="s">
        <v>283</v>
      </c>
      <c r="V5" s="329" t="s">
        <v>11</v>
      </c>
      <c r="W5" s="329" t="s">
        <v>12</v>
      </c>
      <c r="X5" s="329" t="s">
        <v>13</v>
      </c>
      <c r="Y5" s="329" t="s">
        <v>14</v>
      </c>
      <c r="Z5" s="329" t="s">
        <v>15</v>
      </c>
      <c r="AA5" s="329" t="s">
        <v>16</v>
      </c>
      <c r="AB5" s="329" t="s">
        <v>17</v>
      </c>
      <c r="AC5" s="329" t="s">
        <v>18</v>
      </c>
      <c r="AD5" s="329" t="s">
        <v>19</v>
      </c>
      <c r="AE5" s="329" t="s">
        <v>20</v>
      </c>
      <c r="AF5" s="329" t="s">
        <v>21</v>
      </c>
      <c r="AG5" s="329" t="s">
        <v>22</v>
      </c>
      <c r="AH5" s="329" t="s">
        <v>23</v>
      </c>
      <c r="AI5" s="329" t="s">
        <v>24</v>
      </c>
      <c r="AJ5" s="329" t="s">
        <v>25</v>
      </c>
      <c r="AK5" s="329" t="s">
        <v>26</v>
      </c>
      <c r="AL5" s="329" t="s">
        <v>27</v>
      </c>
      <c r="AM5" s="329" t="s">
        <v>28</v>
      </c>
      <c r="AN5" s="329" t="s">
        <v>29</v>
      </c>
      <c r="AO5" s="329" t="s">
        <v>30</v>
      </c>
      <c r="AP5" s="329" t="s">
        <v>31</v>
      </c>
      <c r="AQ5" s="329" t="s">
        <v>32</v>
      </c>
      <c r="AR5" s="329" t="s">
        <v>33</v>
      </c>
      <c r="AS5" s="329" t="s">
        <v>34</v>
      </c>
      <c r="AT5" s="329" t="s">
        <v>35</v>
      </c>
      <c r="AU5" s="329" t="s">
        <v>36</v>
      </c>
      <c r="AV5" s="329" t="s">
        <v>37</v>
      </c>
      <c r="AW5" s="329" t="s">
        <v>38</v>
      </c>
      <c r="AX5" s="329" t="s">
        <v>39</v>
      </c>
      <c r="AY5" s="329" t="s">
        <v>40</v>
      </c>
      <c r="AZ5" s="329" t="s">
        <v>41</v>
      </c>
      <c r="BA5" s="329" t="s">
        <v>42</v>
      </c>
      <c r="BB5" s="329" t="s">
        <v>43</v>
      </c>
      <c r="BC5" s="329" t="s">
        <v>44</v>
      </c>
      <c r="BD5" s="329" t="s">
        <v>45</v>
      </c>
      <c r="BE5" s="329" t="s">
        <v>46</v>
      </c>
      <c r="BF5" s="329" t="s">
        <v>47</v>
      </c>
      <c r="BG5" s="329" t="s">
        <v>48</v>
      </c>
      <c r="BH5" s="329" t="s">
        <v>49</v>
      </c>
      <c r="BI5" s="329" t="s">
        <v>50</v>
      </c>
      <c r="BJ5" s="329" t="s">
        <v>51</v>
      </c>
      <c r="BK5" s="329" t="s">
        <v>52</v>
      </c>
      <c r="BL5" s="329" t="s">
        <v>53</v>
      </c>
      <c r="BM5" s="329" t="s">
        <v>284</v>
      </c>
      <c r="BN5" s="329" t="s">
        <v>285</v>
      </c>
      <c r="BO5" s="329" t="s">
        <v>54</v>
      </c>
      <c r="BP5" s="329" t="s">
        <v>55</v>
      </c>
      <c r="BQ5" s="329" t="s">
        <v>56</v>
      </c>
      <c r="BR5" s="329" t="s">
        <v>57</v>
      </c>
      <c r="BS5" s="329" t="s">
        <v>58</v>
      </c>
      <c r="BT5" s="329" t="s">
        <v>59</v>
      </c>
      <c r="BU5" s="329" t="s">
        <v>60</v>
      </c>
      <c r="BV5" s="329" t="s">
        <v>61</v>
      </c>
      <c r="BW5" s="329" t="s">
        <v>62</v>
      </c>
      <c r="BX5" s="329" t="s">
        <v>63</v>
      </c>
      <c r="BY5" s="329" t="s">
        <v>64</v>
      </c>
      <c r="BZ5" s="329" t="s">
        <v>65</v>
      </c>
      <c r="CA5" s="329" t="s">
        <v>66</v>
      </c>
      <c r="CB5" s="329" t="s">
        <v>67</v>
      </c>
      <c r="CC5" s="329" t="s">
        <v>68</v>
      </c>
      <c r="CD5" s="330" t="s">
        <v>333</v>
      </c>
      <c r="CE5" s="329" t="s">
        <v>334</v>
      </c>
      <c r="CF5" s="329" t="s">
        <v>335</v>
      </c>
      <c r="CG5" s="329" t="s">
        <v>336</v>
      </c>
      <c r="CH5" s="329" t="s">
        <v>337</v>
      </c>
      <c r="CI5" s="329" t="s">
        <v>338</v>
      </c>
      <c r="CJ5" s="329" t="s">
        <v>339</v>
      </c>
      <c r="CK5" s="329" t="s">
        <v>340</v>
      </c>
      <c r="CL5" s="329" t="s">
        <v>341</v>
      </c>
      <c r="CM5" s="329" t="s">
        <v>342</v>
      </c>
      <c r="CN5" s="332" t="s">
        <v>69</v>
      </c>
      <c r="CO5" s="329" t="s">
        <v>70</v>
      </c>
      <c r="CP5" s="329" t="s">
        <v>71</v>
      </c>
      <c r="CQ5" s="329" t="s">
        <v>72</v>
      </c>
      <c r="CR5" s="329" t="s">
        <v>73</v>
      </c>
      <c r="CS5" s="329" t="s">
        <v>74</v>
      </c>
      <c r="CT5" s="329" t="s">
        <v>75</v>
      </c>
      <c r="CU5" s="329" t="s">
        <v>76</v>
      </c>
      <c r="CV5" s="329" t="s">
        <v>77</v>
      </c>
      <c r="CW5" s="329" t="s">
        <v>286</v>
      </c>
      <c r="CX5" s="329" t="s">
        <v>78</v>
      </c>
      <c r="CY5" s="329" t="s">
        <v>79</v>
      </c>
      <c r="CZ5" s="329" t="s">
        <v>80</v>
      </c>
      <c r="DA5" s="329" t="s">
        <v>81</v>
      </c>
      <c r="DB5" s="329" t="s">
        <v>82</v>
      </c>
      <c r="DC5" s="329" t="s">
        <v>287</v>
      </c>
      <c r="DD5" s="329" t="s">
        <v>83</v>
      </c>
      <c r="DE5" s="329" t="s">
        <v>288</v>
      </c>
      <c r="DF5" s="329" t="s">
        <v>84</v>
      </c>
      <c r="DG5" s="329" t="s">
        <v>289</v>
      </c>
      <c r="DH5" s="329" t="s">
        <v>85</v>
      </c>
      <c r="DI5" s="329" t="s">
        <v>290</v>
      </c>
      <c r="DJ5" s="329" t="s">
        <v>86</v>
      </c>
      <c r="DK5" s="329" t="s">
        <v>87</v>
      </c>
      <c r="DL5" s="329" t="s">
        <v>291</v>
      </c>
      <c r="DM5" s="329" t="s">
        <v>88</v>
      </c>
      <c r="DN5" s="329" t="s">
        <v>292</v>
      </c>
      <c r="DO5" s="329" t="s">
        <v>89</v>
      </c>
      <c r="DP5" s="329" t="s">
        <v>293</v>
      </c>
      <c r="DQ5" s="329" t="s">
        <v>90</v>
      </c>
      <c r="DR5" s="329" t="s">
        <v>91</v>
      </c>
      <c r="DS5" s="329" t="s">
        <v>92</v>
      </c>
      <c r="DT5" s="329" t="s">
        <v>93</v>
      </c>
      <c r="DU5" s="329" t="s">
        <v>94</v>
      </c>
      <c r="DV5" s="329" t="s">
        <v>95</v>
      </c>
      <c r="DW5" s="329" t="s">
        <v>96</v>
      </c>
      <c r="DX5" s="329" t="s">
        <v>97</v>
      </c>
      <c r="DY5" s="329" t="s">
        <v>98</v>
      </c>
      <c r="DZ5" s="329" t="s">
        <v>294</v>
      </c>
      <c r="EA5" s="329" t="s">
        <v>295</v>
      </c>
      <c r="EB5" s="329" t="s">
        <v>99</v>
      </c>
      <c r="EC5" s="329" t="s">
        <v>100</v>
      </c>
      <c r="ED5" s="329" t="s">
        <v>101</v>
      </c>
      <c r="EE5" s="329" t="s">
        <v>102</v>
      </c>
      <c r="EF5" s="329" t="s">
        <v>103</v>
      </c>
      <c r="EG5" s="329" t="s">
        <v>104</v>
      </c>
      <c r="EH5" s="329" t="s">
        <v>105</v>
      </c>
      <c r="EI5" s="329" t="s">
        <v>106</v>
      </c>
      <c r="EJ5" s="329" t="s">
        <v>107</v>
      </c>
      <c r="EK5" s="329" t="s">
        <v>108</v>
      </c>
      <c r="EL5" s="329" t="s">
        <v>109</v>
      </c>
      <c r="EM5" s="329" t="s">
        <v>110</v>
      </c>
      <c r="EN5" s="329" t="s">
        <v>111</v>
      </c>
      <c r="EO5" s="329" t="s">
        <v>112</v>
      </c>
      <c r="EP5" s="329" t="s">
        <v>113</v>
      </c>
      <c r="EQ5" s="329" t="s">
        <v>114</v>
      </c>
      <c r="ER5" s="329" t="s">
        <v>115</v>
      </c>
      <c r="ES5" s="329" t="s">
        <v>116</v>
      </c>
      <c r="ET5" s="329" t="s">
        <v>117</v>
      </c>
      <c r="EU5" s="329" t="s">
        <v>118</v>
      </c>
      <c r="EV5" s="329" t="s">
        <v>119</v>
      </c>
      <c r="EW5" s="329" t="s">
        <v>120</v>
      </c>
      <c r="EX5" s="329" t="s">
        <v>121</v>
      </c>
      <c r="EY5" s="329" t="s">
        <v>296</v>
      </c>
      <c r="EZ5" s="329" t="s">
        <v>297</v>
      </c>
      <c r="FA5" s="329" t="s">
        <v>298</v>
      </c>
      <c r="FB5" s="329" t="s">
        <v>299</v>
      </c>
      <c r="FC5" s="329" t="s">
        <v>300</v>
      </c>
      <c r="FD5" s="329" t="s">
        <v>301</v>
      </c>
      <c r="FE5" s="329" t="s">
        <v>302</v>
      </c>
      <c r="FF5" s="329" t="s">
        <v>303</v>
      </c>
      <c r="FG5" s="329" t="s">
        <v>304</v>
      </c>
      <c r="FH5" s="329" t="s">
        <v>305</v>
      </c>
      <c r="FI5" s="329" t="s">
        <v>306</v>
      </c>
      <c r="FJ5" s="329" t="s">
        <v>307</v>
      </c>
      <c r="FK5" s="329" t="s">
        <v>308</v>
      </c>
      <c r="FL5" s="329" t="s">
        <v>309</v>
      </c>
      <c r="FM5" s="189"/>
      <c r="FN5" s="189"/>
      <c r="FO5" s="189"/>
      <c r="FP5" s="191"/>
      <c r="FQ5" s="191"/>
      <c r="FR5" s="191"/>
      <c r="FS5" s="189"/>
      <c r="FT5" s="191"/>
      <c r="FU5" s="191"/>
      <c r="FV5" s="191"/>
      <c r="FW5" s="189"/>
      <c r="FX5" s="189"/>
      <c r="FY5" s="189"/>
      <c r="FZ5" s="189"/>
      <c r="GA5" s="189"/>
      <c r="GB5" s="189"/>
      <c r="GC5" s="189"/>
      <c r="GD5" s="189"/>
      <c r="GE5" s="189"/>
      <c r="GF5" s="189"/>
      <c r="GG5" s="189"/>
      <c r="GH5" s="189"/>
      <c r="GI5" s="189"/>
      <c r="GJ5" s="189"/>
      <c r="GK5" s="189"/>
      <c r="GL5" s="189"/>
      <c r="GM5" s="189"/>
      <c r="GN5" s="189"/>
      <c r="GO5" s="189"/>
      <c r="GP5" s="189"/>
      <c r="GQ5" s="189"/>
      <c r="GR5" s="189"/>
      <c r="GS5" s="189"/>
      <c r="GT5" s="189"/>
      <c r="GU5" s="189"/>
      <c r="GV5" s="189"/>
      <c r="GW5" s="189"/>
      <c r="GX5" s="189"/>
      <c r="GY5" s="189"/>
      <c r="GZ5" s="189"/>
      <c r="HA5" s="189"/>
      <c r="HB5" s="189"/>
      <c r="HC5" s="189"/>
      <c r="HD5" s="189"/>
      <c r="HE5" s="189"/>
      <c r="HF5" s="189"/>
      <c r="HG5" s="189"/>
      <c r="HH5" s="189"/>
      <c r="HI5" s="189"/>
      <c r="HJ5" s="189"/>
      <c r="HK5" s="189"/>
      <c r="HL5" s="189"/>
      <c r="HM5" s="189"/>
      <c r="HN5" s="189"/>
      <c r="HO5" s="189"/>
      <c r="HP5" s="189"/>
      <c r="HQ5" s="189"/>
      <c r="HR5" s="189"/>
      <c r="HS5" s="189"/>
      <c r="HT5" s="189"/>
    </row>
    <row r="6" spans="1:228" s="142" customFormat="1" ht="12" customHeight="1" x14ac:dyDescent="0.25">
      <c r="A6" s="114"/>
      <c r="B6" s="226" t="s">
        <v>318</v>
      </c>
      <c r="C6" s="138" t="s">
        <v>317</v>
      </c>
      <c r="D6" s="138" t="s">
        <v>322</v>
      </c>
      <c r="E6" s="138" t="s">
        <v>323</v>
      </c>
      <c r="F6" s="143" t="s">
        <v>324</v>
      </c>
      <c r="G6" s="143" t="s">
        <v>324</v>
      </c>
      <c r="H6" s="138" t="s">
        <v>322</v>
      </c>
      <c r="I6" s="140" t="s">
        <v>322</v>
      </c>
      <c r="J6" s="139" t="s">
        <v>332</v>
      </c>
      <c r="K6" s="138" t="s">
        <v>332</v>
      </c>
      <c r="L6" s="138" t="s">
        <v>332</v>
      </c>
      <c r="M6" s="138" t="s">
        <v>332</v>
      </c>
      <c r="N6" s="138"/>
      <c r="O6" s="140"/>
      <c r="P6" s="230">
        <v>2008</v>
      </c>
      <c r="Q6" s="240">
        <v>11</v>
      </c>
      <c r="R6" s="241">
        <v>1</v>
      </c>
      <c r="S6" s="228">
        <v>2009</v>
      </c>
      <c r="T6" s="228">
        <v>6</v>
      </c>
      <c r="U6" s="138" t="s">
        <v>1</v>
      </c>
      <c r="V6" s="141" t="s">
        <v>327</v>
      </c>
      <c r="W6" s="138" t="s">
        <v>324</v>
      </c>
      <c r="X6" s="138" t="s">
        <v>323</v>
      </c>
      <c r="Y6" s="138" t="s">
        <v>221</v>
      </c>
      <c r="Z6" s="138" t="s">
        <v>223</v>
      </c>
      <c r="AA6" s="138"/>
      <c r="AB6" s="138"/>
      <c r="AC6" s="138"/>
      <c r="AD6" s="138"/>
      <c r="AE6" s="139" t="s">
        <v>327</v>
      </c>
      <c r="AF6" s="138" t="s">
        <v>324</v>
      </c>
      <c r="AG6" s="138" t="s">
        <v>323</v>
      </c>
      <c r="AH6" s="138" t="s">
        <v>221</v>
      </c>
      <c r="AI6" s="138" t="s">
        <v>223</v>
      </c>
      <c r="AJ6" s="138"/>
      <c r="AK6" s="138"/>
      <c r="AL6" s="138"/>
      <c r="AM6" s="140"/>
      <c r="AN6" s="139" t="s">
        <v>327</v>
      </c>
      <c r="AO6" s="138" t="s">
        <v>324</v>
      </c>
      <c r="AP6" s="138" t="s">
        <v>323</v>
      </c>
      <c r="AQ6" s="138" t="s">
        <v>221</v>
      </c>
      <c r="AR6" s="138" t="s">
        <v>223</v>
      </c>
      <c r="AS6" s="138"/>
      <c r="AT6" s="138"/>
      <c r="AU6" s="138"/>
      <c r="AV6" s="140"/>
      <c r="AW6" s="139" t="s">
        <v>327</v>
      </c>
      <c r="AX6" s="143" t="s">
        <v>324</v>
      </c>
      <c r="AY6" s="138" t="s">
        <v>323</v>
      </c>
      <c r="AZ6" s="138" t="s">
        <v>221</v>
      </c>
      <c r="BA6" s="138"/>
      <c r="BB6" s="138"/>
      <c r="BC6" s="138"/>
      <c r="BD6" s="138"/>
      <c r="BE6" s="138"/>
      <c r="BF6" s="231">
        <v>0</v>
      </c>
      <c r="BG6" s="232">
        <v>0</v>
      </c>
      <c r="BH6" s="232">
        <v>0</v>
      </c>
      <c r="BI6" s="232">
        <v>0</v>
      </c>
      <c r="BJ6" s="232">
        <v>0</v>
      </c>
      <c r="BK6" s="232">
        <v>5</v>
      </c>
      <c r="BL6" s="232">
        <v>15</v>
      </c>
      <c r="BM6" s="232">
        <v>42</v>
      </c>
      <c r="BN6" s="232">
        <v>42</v>
      </c>
      <c r="BO6" s="232"/>
      <c r="BP6" s="232">
        <v>42</v>
      </c>
      <c r="BQ6" s="232"/>
      <c r="BR6" s="238">
        <v>0</v>
      </c>
      <c r="BS6" s="232">
        <v>0</v>
      </c>
      <c r="BT6" s="232">
        <v>0</v>
      </c>
      <c r="BU6" s="232">
        <v>0</v>
      </c>
      <c r="BV6" s="232">
        <v>0</v>
      </c>
      <c r="BW6" s="232">
        <v>1.5</v>
      </c>
      <c r="BX6" s="232">
        <v>10</v>
      </c>
      <c r="BY6" s="232">
        <v>30</v>
      </c>
      <c r="BZ6" s="232">
        <v>32</v>
      </c>
      <c r="CA6" s="232"/>
      <c r="CB6" s="261">
        <v>34.027890501465102</v>
      </c>
      <c r="CC6" s="232"/>
      <c r="CD6" s="333" t="s">
        <v>343</v>
      </c>
      <c r="CE6" s="232"/>
      <c r="CF6" s="232">
        <v>2</v>
      </c>
      <c r="CG6" s="232"/>
      <c r="CH6" s="232"/>
      <c r="CI6" s="232"/>
      <c r="CJ6" s="232"/>
      <c r="CK6" s="232"/>
      <c r="CL6" s="232"/>
      <c r="CM6" s="232"/>
      <c r="CN6" s="139" t="s">
        <v>137</v>
      </c>
      <c r="CO6" s="138"/>
      <c r="CP6" s="228">
        <v>1</v>
      </c>
      <c r="CQ6" s="138" t="s">
        <v>224</v>
      </c>
      <c r="CR6" s="138"/>
      <c r="CS6" s="228">
        <v>1</v>
      </c>
      <c r="CT6" s="138" t="s">
        <v>225</v>
      </c>
      <c r="CU6" s="138"/>
      <c r="CV6" s="228">
        <v>1</v>
      </c>
      <c r="CW6" s="138" t="s">
        <v>226</v>
      </c>
      <c r="CX6" s="238">
        <v>0</v>
      </c>
      <c r="CY6" s="232">
        <v>3</v>
      </c>
      <c r="CZ6" s="232">
        <v>9</v>
      </c>
      <c r="DA6" s="232">
        <v>18</v>
      </c>
      <c r="DB6" s="232">
        <v>18</v>
      </c>
      <c r="DC6" s="268">
        <v>18</v>
      </c>
      <c r="DD6" s="138" t="s">
        <v>137</v>
      </c>
      <c r="DE6" s="138"/>
      <c r="DF6" s="228">
        <v>9</v>
      </c>
      <c r="DG6" s="138" t="s">
        <v>139</v>
      </c>
      <c r="DH6" s="138" t="s">
        <v>128</v>
      </c>
      <c r="DI6" s="228">
        <v>9</v>
      </c>
      <c r="DJ6" s="138"/>
      <c r="DK6" s="138"/>
      <c r="DL6" s="228"/>
      <c r="DM6" s="138"/>
      <c r="DN6" s="138"/>
      <c r="DO6" s="228"/>
      <c r="DP6" s="138"/>
      <c r="DQ6" s="139" t="s">
        <v>227</v>
      </c>
      <c r="DR6" s="138"/>
      <c r="DS6" s="228">
        <v>3</v>
      </c>
      <c r="DT6" s="138"/>
      <c r="DU6" s="138"/>
      <c r="DV6" s="228"/>
      <c r="DW6" s="138"/>
      <c r="DX6" s="138"/>
      <c r="DY6" s="228"/>
      <c r="DZ6" s="140"/>
      <c r="EA6" s="138" t="s">
        <v>126</v>
      </c>
      <c r="EB6" s="138" t="s">
        <v>129</v>
      </c>
      <c r="EC6" s="228">
        <v>2</v>
      </c>
      <c r="ED6" s="138" t="s">
        <v>228</v>
      </c>
      <c r="EE6" s="138"/>
      <c r="EF6" s="228">
        <v>2</v>
      </c>
      <c r="EG6" s="138"/>
      <c r="EH6" s="138"/>
      <c r="EI6" s="228"/>
      <c r="EJ6" s="138"/>
      <c r="EK6" s="141" t="s">
        <v>218</v>
      </c>
      <c r="EL6" s="138" t="s">
        <v>138</v>
      </c>
      <c r="EM6" s="229">
        <v>1</v>
      </c>
      <c r="EN6" s="138"/>
      <c r="EO6" s="229"/>
      <c r="EP6" s="138"/>
      <c r="EQ6" s="229"/>
      <c r="ER6" s="138"/>
      <c r="ES6" s="139" t="s">
        <v>229</v>
      </c>
      <c r="ET6" s="229">
        <v>0.5</v>
      </c>
      <c r="EU6" s="138"/>
      <c r="EV6" s="138"/>
      <c r="EW6" s="138"/>
      <c r="EX6" s="138"/>
      <c r="EY6" s="140"/>
      <c r="EZ6" s="138" t="s">
        <v>230</v>
      </c>
      <c r="FA6" s="229">
        <v>0.8</v>
      </c>
      <c r="FB6" s="138"/>
      <c r="FC6" s="229"/>
      <c r="FD6" s="138"/>
      <c r="FE6" s="138"/>
      <c r="FF6" s="227"/>
      <c r="FG6" s="228">
        <v>0</v>
      </c>
      <c r="FH6" s="228">
        <v>1</v>
      </c>
      <c r="FI6" s="228">
        <v>1</v>
      </c>
      <c r="FJ6" s="228">
        <v>0</v>
      </c>
      <c r="FK6" s="228">
        <v>1</v>
      </c>
      <c r="FL6" s="228">
        <v>0</v>
      </c>
      <c r="FP6" s="165"/>
      <c r="FQ6" s="165"/>
      <c r="FR6" s="165"/>
      <c r="FT6" s="165"/>
      <c r="FU6" s="165"/>
      <c r="FV6" s="165"/>
    </row>
  </sheetData>
  <phoneticPr fontId="26" type="noConversion"/>
  <dataValidations count="1">
    <dataValidation type="list" errorStyle="information" allowBlank="1" showInputMessage="1" showErrorMessage="1" sqref="A2">
      <formula1>$IJ$1:$IK$1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B1:C64"/>
  <sheetViews>
    <sheetView workbookViewId="0">
      <selection activeCell="C18" sqref="C18"/>
    </sheetView>
  </sheetViews>
  <sheetFormatPr defaultColWidth="10.125" defaultRowHeight="11.4" x14ac:dyDescent="0.2"/>
  <cols>
    <col min="1" max="1" width="4.125" style="99" customWidth="1"/>
    <col min="2" max="2" width="40.375" style="99" bestFit="1" customWidth="1"/>
    <col min="3" max="3" width="91.625" style="99" customWidth="1"/>
    <col min="4" max="16384" width="10.125" style="99"/>
  </cols>
  <sheetData>
    <row r="1" spans="2:3" s="4" customFormat="1" ht="12" thickBot="1" x14ac:dyDescent="0.25"/>
    <row r="2" spans="2:3" s="4" customFormat="1" ht="16.2" thickBot="1" x14ac:dyDescent="0.35">
      <c r="B2" s="334" t="s">
        <v>344</v>
      </c>
      <c r="C2" s="335"/>
    </row>
    <row r="3" spans="2:3" s="4" customFormat="1" x14ac:dyDescent="0.2"/>
    <row r="4" spans="2:3" s="4" customFormat="1" ht="39.6" x14ac:dyDescent="0.2">
      <c r="B4" s="336" t="s">
        <v>345</v>
      </c>
      <c r="C4" s="337" t="s">
        <v>346</v>
      </c>
    </row>
    <row r="5" spans="2:3" s="4" customFormat="1" ht="13.2" x14ac:dyDescent="0.2">
      <c r="B5" s="338"/>
      <c r="C5" s="339"/>
    </row>
    <row r="6" spans="2:3" s="4" customFormat="1" ht="39.6" x14ac:dyDescent="0.2">
      <c r="B6" s="340" t="s">
        <v>347</v>
      </c>
      <c r="C6" s="337" t="s">
        <v>348</v>
      </c>
    </row>
    <row r="7" spans="2:3" s="4" customFormat="1" ht="13.2" x14ac:dyDescent="0.2">
      <c r="B7" s="338"/>
      <c r="C7" s="339"/>
    </row>
    <row r="8" spans="2:3" s="4" customFormat="1" ht="13.2" x14ac:dyDescent="0.2">
      <c r="B8" s="341" t="s">
        <v>349</v>
      </c>
      <c r="C8" s="337" t="s">
        <v>350</v>
      </c>
    </row>
    <row r="9" spans="2:3" s="4" customFormat="1" ht="13.2" x14ac:dyDescent="0.2">
      <c r="B9" s="338"/>
      <c r="C9" s="339"/>
    </row>
    <row r="10" spans="2:3" s="4" customFormat="1" ht="13.2" x14ac:dyDescent="0.2">
      <c r="B10" s="341" t="s">
        <v>351</v>
      </c>
      <c r="C10" s="337" t="s">
        <v>352</v>
      </c>
    </row>
    <row r="11" spans="2:3" s="4" customFormat="1" ht="13.2" x14ac:dyDescent="0.2">
      <c r="B11" s="338"/>
      <c r="C11" s="339"/>
    </row>
    <row r="12" spans="2:3" s="4" customFormat="1" ht="13.2" x14ac:dyDescent="0.2">
      <c r="B12" s="341" t="s">
        <v>353</v>
      </c>
      <c r="C12" s="337" t="s">
        <v>354</v>
      </c>
    </row>
    <row r="13" spans="2:3" s="4" customFormat="1" ht="13.2" x14ac:dyDescent="0.2">
      <c r="B13" s="338"/>
      <c r="C13" s="339"/>
    </row>
    <row r="14" spans="2:3" s="4" customFormat="1" ht="39.6" x14ac:dyDescent="0.2">
      <c r="B14" s="342" t="s">
        <v>355</v>
      </c>
      <c r="C14" s="343" t="s">
        <v>356</v>
      </c>
    </row>
    <row r="15" spans="2:3" s="4" customFormat="1" ht="13.2" x14ac:dyDescent="0.2">
      <c r="B15" s="344"/>
      <c r="C15" s="345"/>
    </row>
    <row r="16" spans="2:3" s="4" customFormat="1" ht="13.2" x14ac:dyDescent="0.2">
      <c r="B16" s="346"/>
      <c r="C16" s="347"/>
    </row>
    <row r="17" spans="2:3" s="4" customFormat="1" ht="66" x14ac:dyDescent="0.2">
      <c r="B17" s="348" t="s">
        <v>357</v>
      </c>
      <c r="C17" s="349" t="s">
        <v>358</v>
      </c>
    </row>
    <row r="18" spans="2:3" s="4" customFormat="1" x14ac:dyDescent="0.2"/>
    <row r="19" spans="2:3" s="4" customFormat="1" x14ac:dyDescent="0.2"/>
    <row r="20" spans="2:3" s="4" customFormat="1" ht="12" thickBot="1" x14ac:dyDescent="0.25"/>
    <row r="21" spans="2:3" s="4" customFormat="1" ht="16.2" thickBot="1" x14ac:dyDescent="0.35">
      <c r="B21" s="334" t="s">
        <v>359</v>
      </c>
      <c r="C21" s="335"/>
    </row>
    <row r="22" spans="2:3" s="4" customFormat="1" x14ac:dyDescent="0.2"/>
    <row r="23" spans="2:3" ht="13.2" x14ac:dyDescent="0.2">
      <c r="B23" s="350" t="s">
        <v>243</v>
      </c>
      <c r="C23" s="351" t="s">
        <v>244</v>
      </c>
    </row>
    <row r="24" spans="2:3" ht="13.2" x14ac:dyDescent="0.2">
      <c r="B24" s="428"/>
      <c r="C24" s="429"/>
    </row>
    <row r="25" spans="2:3" ht="13.2" x14ac:dyDescent="0.2">
      <c r="B25" s="350" t="s">
        <v>245</v>
      </c>
      <c r="C25" s="351" t="s">
        <v>246</v>
      </c>
    </row>
    <row r="26" spans="2:3" ht="13.2" x14ac:dyDescent="0.2">
      <c r="B26" s="428"/>
      <c r="C26" s="429"/>
    </row>
    <row r="27" spans="2:3" ht="13.2" x14ac:dyDescent="0.2">
      <c r="B27" s="350" t="s">
        <v>247</v>
      </c>
      <c r="C27" s="351" t="s">
        <v>248</v>
      </c>
    </row>
    <row r="28" spans="2:3" ht="13.2" x14ac:dyDescent="0.2">
      <c r="B28" s="428"/>
      <c r="C28" s="429"/>
    </row>
    <row r="29" spans="2:3" ht="13.2" x14ac:dyDescent="0.2">
      <c r="B29" s="350" t="s">
        <v>249</v>
      </c>
      <c r="C29" s="351" t="s">
        <v>250</v>
      </c>
    </row>
    <row r="30" spans="2:3" ht="13.2" x14ac:dyDescent="0.2">
      <c r="B30" s="428"/>
      <c r="C30" s="429"/>
    </row>
    <row r="31" spans="2:3" ht="13.2" x14ac:dyDescent="0.2">
      <c r="B31" s="350" t="s">
        <v>251</v>
      </c>
      <c r="C31" s="351" t="s">
        <v>252</v>
      </c>
    </row>
    <row r="32" spans="2:3" ht="13.2" x14ac:dyDescent="0.2">
      <c r="B32" s="428"/>
      <c r="C32" s="429"/>
    </row>
    <row r="33" spans="2:3" ht="24" x14ac:dyDescent="0.2">
      <c r="B33" s="350" t="s">
        <v>253</v>
      </c>
      <c r="C33" s="352" t="s">
        <v>254</v>
      </c>
    </row>
    <row r="34" spans="2:3" ht="13.2" x14ac:dyDescent="0.2">
      <c r="B34" s="428"/>
      <c r="C34" s="429"/>
    </row>
    <row r="35" spans="2:3" ht="13.2" x14ac:dyDescent="0.2">
      <c r="B35" s="350" t="s">
        <v>255</v>
      </c>
      <c r="C35" s="352" t="s">
        <v>256</v>
      </c>
    </row>
    <row r="36" spans="2:3" ht="13.2" x14ac:dyDescent="0.2">
      <c r="B36" s="428"/>
      <c r="C36" s="429"/>
    </row>
    <row r="37" spans="2:3" ht="13.2" x14ac:dyDescent="0.2">
      <c r="B37" s="353" t="s">
        <v>257</v>
      </c>
      <c r="C37" s="354" t="s">
        <v>258</v>
      </c>
    </row>
    <row r="38" spans="2:3" ht="13.2" x14ac:dyDescent="0.2">
      <c r="B38" s="355"/>
      <c r="C38" s="356"/>
    </row>
    <row r="39" spans="2:3" ht="13.2" x14ac:dyDescent="0.2">
      <c r="B39" s="353" t="s">
        <v>259</v>
      </c>
      <c r="C39" s="354" t="s">
        <v>260</v>
      </c>
    </row>
    <row r="40" spans="2:3" ht="13.2" x14ac:dyDescent="0.2">
      <c r="B40" s="355"/>
      <c r="C40" s="356"/>
    </row>
    <row r="41" spans="2:3" ht="13.2" x14ac:dyDescent="0.2">
      <c r="B41" s="350" t="s">
        <v>261</v>
      </c>
      <c r="C41" s="351" t="s">
        <v>262</v>
      </c>
    </row>
    <row r="42" spans="2:3" ht="13.8" thickBot="1" x14ac:dyDescent="0.25">
      <c r="B42" s="359"/>
      <c r="C42" s="360"/>
    </row>
    <row r="43" spans="2:3" ht="16.2" thickBot="1" x14ac:dyDescent="0.25">
      <c r="B43" s="432" t="s">
        <v>263</v>
      </c>
      <c r="C43" s="433"/>
    </row>
    <row r="44" spans="2:3" ht="13.2" x14ac:dyDescent="0.2">
      <c r="B44" s="434"/>
      <c r="C44" s="435"/>
    </row>
    <row r="45" spans="2:3" ht="25.2" x14ac:dyDescent="0.2">
      <c r="B45" s="353" t="s">
        <v>264</v>
      </c>
      <c r="C45" s="351" t="s">
        <v>265</v>
      </c>
    </row>
    <row r="46" spans="2:3" ht="13.2" x14ac:dyDescent="0.2">
      <c r="B46" s="428"/>
      <c r="C46" s="429"/>
    </row>
    <row r="47" spans="2:3" ht="13.2" x14ac:dyDescent="0.2">
      <c r="B47" s="353" t="s">
        <v>266</v>
      </c>
      <c r="C47" s="351" t="s">
        <v>267</v>
      </c>
    </row>
    <row r="48" spans="2:3" ht="13.2" x14ac:dyDescent="0.2">
      <c r="B48" s="428"/>
      <c r="C48" s="429"/>
    </row>
    <row r="49" spans="2:3" ht="24" x14ac:dyDescent="0.2">
      <c r="B49" s="357" t="s">
        <v>268</v>
      </c>
      <c r="C49" s="352" t="s">
        <v>269</v>
      </c>
    </row>
    <row r="50" spans="2:3" ht="13.2" x14ac:dyDescent="0.2">
      <c r="B50" s="428"/>
      <c r="C50" s="429"/>
    </row>
    <row r="51" spans="2:3" ht="12" x14ac:dyDescent="0.2">
      <c r="B51" s="353" t="s">
        <v>270</v>
      </c>
      <c r="C51" s="352" t="s">
        <v>271</v>
      </c>
    </row>
    <row r="52" spans="2:3" ht="13.8" thickBot="1" x14ac:dyDescent="0.25">
      <c r="B52" s="430"/>
      <c r="C52" s="431"/>
    </row>
    <row r="53" spans="2:3" ht="16.2" thickBot="1" x14ac:dyDescent="0.25">
      <c r="B53" s="432" t="s">
        <v>272</v>
      </c>
      <c r="C53" s="433"/>
    </row>
    <row r="54" spans="2:3" ht="13.2" x14ac:dyDescent="0.2">
      <c r="B54" s="434"/>
      <c r="C54" s="435"/>
    </row>
    <row r="55" spans="2:3" ht="12" x14ac:dyDescent="0.2">
      <c r="B55" s="353" t="s">
        <v>273</v>
      </c>
      <c r="C55" s="352" t="s">
        <v>274</v>
      </c>
    </row>
    <row r="56" spans="2:3" ht="13.2" x14ac:dyDescent="0.2">
      <c r="B56" s="428"/>
      <c r="C56" s="429"/>
    </row>
    <row r="57" spans="2:3" ht="12" x14ac:dyDescent="0.2">
      <c r="B57" s="353" t="s">
        <v>275</v>
      </c>
      <c r="C57" s="358" t="s">
        <v>276</v>
      </c>
    </row>
    <row r="58" spans="2:3" ht="13.2" x14ac:dyDescent="0.2">
      <c r="B58" s="428"/>
      <c r="C58" s="429"/>
    </row>
    <row r="59" spans="2:3" ht="12" x14ac:dyDescent="0.2">
      <c r="B59" s="353" t="s">
        <v>277</v>
      </c>
      <c r="C59" s="352" t="s">
        <v>278</v>
      </c>
    </row>
    <row r="62" spans="2:3" x14ac:dyDescent="0.2">
      <c r="B62" s="99" t="s">
        <v>360</v>
      </c>
    </row>
    <row r="63" spans="2:3" x14ac:dyDescent="0.2">
      <c r="B63" s="100">
        <f ca="1">TODAY()</f>
        <v>41271</v>
      </c>
    </row>
    <row r="64" spans="2:3" x14ac:dyDescent="0.2">
      <c r="B64" s="100"/>
    </row>
  </sheetData>
  <mergeCells count="17">
    <mergeCell ref="B24:C24"/>
    <mergeCell ref="B46:C46"/>
    <mergeCell ref="B26:C26"/>
    <mergeCell ref="B28:C28"/>
    <mergeCell ref="B30:C30"/>
    <mergeCell ref="B32:C32"/>
    <mergeCell ref="B34:C34"/>
    <mergeCell ref="B36:C36"/>
    <mergeCell ref="B43:C43"/>
    <mergeCell ref="B44:C44"/>
    <mergeCell ref="B56:C56"/>
    <mergeCell ref="B58:C58"/>
    <mergeCell ref="B48:C48"/>
    <mergeCell ref="B50:C50"/>
    <mergeCell ref="B52:C52"/>
    <mergeCell ref="B53:C53"/>
    <mergeCell ref="B54:C54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2"/>
  <sheetViews>
    <sheetView workbookViewId="0">
      <selection activeCell="A2" sqref="A2:E2"/>
    </sheetView>
  </sheetViews>
  <sheetFormatPr defaultRowHeight="11.4" x14ac:dyDescent="0.2"/>
  <cols>
    <col min="5" max="5" width="52.375" customWidth="1"/>
  </cols>
  <sheetData>
    <row r="1" spans="1:5" ht="12" x14ac:dyDescent="0.25">
      <c r="A1" s="89">
        <f>MATCH(D1,数据库!4:4,0)</f>
        <v>18</v>
      </c>
      <c r="B1" s="89">
        <v>1</v>
      </c>
      <c r="C1" s="89"/>
      <c r="D1" s="98" t="s">
        <v>165</v>
      </c>
    </row>
    <row r="2" spans="1:5" ht="13.8" x14ac:dyDescent="0.25">
      <c r="A2" s="307" t="str">
        <f>ADDRESS(COUNTA(数据库!B:B)+14,A1,4)</f>
        <v>R19</v>
      </c>
      <c r="B2" s="307" t="str">
        <f>ADDRESS($B$1+C1,$A$1,4)</f>
        <v>R1</v>
      </c>
      <c r="C2" s="307">
        <f ca="1">MATCH(1,  INDIRECT(CONCATENATE("数据库!",B2,":",$A$2)),0)+C1</f>
        <v>6</v>
      </c>
      <c r="D2" s="307" t="str">
        <f ca="1">INDEX(数据库!B:B,C2)</f>
        <v>公司 A</v>
      </c>
      <c r="E2" s="307" t="str">
        <f ca="1">"Row"&amp;" "&amp;C2 &amp; "- " &amp;D2</f>
        <v>Row 6- 公司 A</v>
      </c>
    </row>
  </sheetData>
  <sheetProtection formatCells="0" formatColumns="0"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硅片</vt:lpstr>
      <vt:lpstr>简明数据库</vt:lpstr>
      <vt:lpstr>综合数据库</vt:lpstr>
      <vt:lpstr>数据库</vt:lpstr>
      <vt:lpstr>提示与帮助</vt:lpstr>
      <vt:lpstr>List</vt:lpstr>
      <vt:lpstr>dbRowW</vt:lpstr>
      <vt:lpstr>Language</vt:lpstr>
    </vt:vector>
  </TitlesOfParts>
  <Company>ENF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</dc:creator>
  <cp:lastModifiedBy>Chris</cp:lastModifiedBy>
  <cp:lastPrinted>2011-06-24T09:21:03Z</cp:lastPrinted>
  <dcterms:created xsi:type="dcterms:W3CDTF">2010-03-15T07:14:01Z</dcterms:created>
  <dcterms:modified xsi:type="dcterms:W3CDTF">2012-12-28T02:42:02Z</dcterms:modified>
</cp:coreProperties>
</file>